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ADMIN\Desktop\LUIS\2017\Asamblea\2o trim 2017\"/>
    </mc:Choice>
  </mc:AlternateContent>
  <bookViews>
    <workbookView xWindow="0" yWindow="0" windowWidth="24000" windowHeight="9135" tabRatio="908"/>
  </bookViews>
  <sheets>
    <sheet name="Caratula" sheetId="65" r:id="rId1"/>
    <sheet name="ECG-1" sheetId="5" r:id="rId2"/>
    <sheet name="ECG-2" sheetId="48" r:id="rId3"/>
    <sheet name="EPC" sheetId="54" r:id="rId4"/>
    <sheet name="APP-1" sheetId="8" r:id="rId5"/>
    <sheet name="APP-2" sheetId="68" r:id="rId6"/>
    <sheet name="APP-3" sheetId="80" r:id="rId7"/>
    <sheet name="ARF" sheetId="87" r:id="rId8"/>
    <sheet name="AR" sheetId="88" r:id="rId9"/>
    <sheet name="IPP" sheetId="47" r:id="rId10"/>
    <sheet name="EAP" sheetId="84" r:id="rId11"/>
    <sheet name="ADS-1" sheetId="22" r:id="rId12"/>
    <sheet name="ADS-2" sheetId="53" r:id="rId13"/>
    <sheet name="SAP" sheetId="26" r:id="rId14"/>
    <sheet name="FIC" sheetId="86" r:id="rId15"/>
    <sheet name="AUR" sheetId="71" r:id="rId16"/>
    <sheet name="PPD" sheetId="67" r:id="rId17"/>
    <sheet name="Formato 6d" sheetId="97" r:id="rId18"/>
  </sheets>
  <externalReferences>
    <externalReference r:id="rId19"/>
    <externalReference r:id="rId20"/>
    <externalReference r:id="rId21"/>
    <externalReference r:id="rId22"/>
    <externalReference r:id="rId23"/>
    <externalReference r:id="rId24"/>
    <externalReference r:id="rId25"/>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[1]INICIO!$Y$166:$Y$186</definedName>
    <definedName name="_____EJE2">[1]INICIO!$Y$188:$Y$229</definedName>
    <definedName name="_____EJE3">[1]INICIO!$Y$231:$Y$247</definedName>
    <definedName name="_____EJE4">[1]INICIO!$Y$249:$Y$272</definedName>
    <definedName name="_____EJE5">[1]INICIO!$Y$274:$Y$287</definedName>
    <definedName name="_____EJE6">[1]INICIO!$Y$289:$Y$314</definedName>
    <definedName name="_____EJE7">[1]INICIO!$Y$316:$Y$356</definedName>
    <definedName name="____EJE1">[2]INICIO!$Y$166:$Y$186</definedName>
    <definedName name="____EJE2">[2]INICIO!$Y$188:$Y$229</definedName>
    <definedName name="____EJE3">[2]INICIO!$Y$231:$Y$247</definedName>
    <definedName name="____EJE4">[2]INICIO!$Y$249:$Y$272</definedName>
    <definedName name="____EJE5">[2]INICIO!$Y$274:$Y$287</definedName>
    <definedName name="____EJE6">[2]INICIO!$Y$289:$Y$314</definedName>
    <definedName name="____EJE7">[2]INICIO!$Y$316:$Y$356</definedName>
    <definedName name="___EJE1" localSheetId="8">[1]INICIO!$Y$166:$Y$186</definedName>
    <definedName name="___EJE1">[2]INICIO!$Y$166:$Y$186</definedName>
    <definedName name="___EJE2" localSheetId="8">[1]INICIO!$Y$188:$Y$229</definedName>
    <definedName name="___EJE2">[2]INICIO!$Y$188:$Y$229</definedName>
    <definedName name="___EJE3" localSheetId="8">[1]INICIO!$Y$231:$Y$247</definedName>
    <definedName name="___EJE3">[2]INICIO!$Y$231:$Y$247</definedName>
    <definedName name="___EJE4" localSheetId="8">[1]INICIO!$Y$249:$Y$272</definedName>
    <definedName name="___EJE4">[2]INICIO!$Y$249:$Y$272</definedName>
    <definedName name="___EJE5" localSheetId="8">[1]INICIO!$Y$274:$Y$287</definedName>
    <definedName name="___EJE5">[2]INICIO!$Y$274:$Y$287</definedName>
    <definedName name="___EJE6" localSheetId="8">[1]INICIO!$Y$289:$Y$314</definedName>
    <definedName name="___EJE6">[2]INICIO!$Y$289:$Y$314</definedName>
    <definedName name="___EJE7" localSheetId="8">[1]INICIO!$Y$316:$Y$356</definedName>
    <definedName name="___EJE7">[2]INICIO!$Y$316:$Y$356</definedName>
    <definedName name="__EJE1" localSheetId="8">[1]INICIO!$Y$166:$Y$186</definedName>
    <definedName name="__EJE1">[2]INICIO!$Y$166:$Y$186</definedName>
    <definedName name="__EJE2" localSheetId="8">[1]INICIO!$Y$188:$Y$229</definedName>
    <definedName name="__EJE2">[2]INICIO!$Y$188:$Y$229</definedName>
    <definedName name="__EJE3" localSheetId="8">[1]INICIO!$Y$231:$Y$247</definedName>
    <definedName name="__EJE3">[2]INICIO!$Y$231:$Y$247</definedName>
    <definedName name="__EJE4" localSheetId="8">[1]INICIO!$Y$249:$Y$272</definedName>
    <definedName name="__EJE4">[2]INICIO!$Y$249:$Y$272</definedName>
    <definedName name="__EJE5" localSheetId="8">[1]INICIO!$Y$274:$Y$287</definedName>
    <definedName name="__EJE5">[2]INICIO!$Y$274:$Y$287</definedName>
    <definedName name="__EJE6" localSheetId="8">[1]INICIO!$Y$289:$Y$314</definedName>
    <definedName name="__EJE6">[2]INICIO!$Y$289:$Y$314</definedName>
    <definedName name="__EJE7" localSheetId="8">[1]INICIO!$Y$316:$Y$356</definedName>
    <definedName name="__EJE7">[2]INICIO!$Y$316:$Y$356</definedName>
    <definedName name="_EJE1" localSheetId="8">[1]INICIO!$Y$166:$Y$186</definedName>
    <definedName name="_EJE1" localSheetId="9">[3]INICIO!$Y$166:$Y$186</definedName>
    <definedName name="_EJE1">[2]INICIO!$Y$166:$Y$186</definedName>
    <definedName name="_EJE2" localSheetId="8">[1]INICIO!$Y$188:$Y$229</definedName>
    <definedName name="_EJE2" localSheetId="9">[3]INICIO!$Y$188:$Y$229</definedName>
    <definedName name="_EJE2">[2]INICIO!$Y$188:$Y$229</definedName>
    <definedName name="_EJE3" localSheetId="8">[1]INICIO!$Y$231:$Y$247</definedName>
    <definedName name="_EJE3" localSheetId="9">[3]INICIO!$Y$231:$Y$247</definedName>
    <definedName name="_EJE3">[2]INICIO!$Y$231:$Y$247</definedName>
    <definedName name="_EJE4" localSheetId="8">[1]INICIO!$Y$249:$Y$272</definedName>
    <definedName name="_EJE4" localSheetId="9">[3]INICIO!$Y$249:$Y$272</definedName>
    <definedName name="_EJE4">[2]INICIO!$Y$249:$Y$272</definedName>
    <definedName name="_EJE5" localSheetId="8">[1]INICIO!$Y$274:$Y$287</definedName>
    <definedName name="_EJE5" localSheetId="9">[3]INICIO!$Y$274:$Y$287</definedName>
    <definedName name="_EJE5">[2]INICIO!$Y$274:$Y$287</definedName>
    <definedName name="_EJE6" localSheetId="8">[1]INICIO!$Y$289:$Y$314</definedName>
    <definedName name="_EJE6" localSheetId="9">[3]INICIO!$Y$289:$Y$314</definedName>
    <definedName name="_EJE6">[2]INICIO!$Y$289:$Y$314</definedName>
    <definedName name="_EJE7" localSheetId="8">[1]INICIO!$Y$316:$Y$356</definedName>
    <definedName name="_EJE7" localSheetId="9">[3]INICIO!$Y$316:$Y$356</definedName>
    <definedName name="_EJE7">[2]INICIO!$Y$316:$Y$356</definedName>
    <definedName name="_xlnm._FilterDatabase" localSheetId="4" hidden="1">'APP-1'!$A$5:$Q$60</definedName>
    <definedName name="_Toc256789589" localSheetId="3">EPC!$A$1</definedName>
    <definedName name="adys_tipo" localSheetId="8">[1]INICIO!$AR$24:$AR$27</definedName>
    <definedName name="adys_tipo" localSheetId="9">[3]INICIO!$AR$24:$AR$27</definedName>
    <definedName name="adys_tipo">[2]INICIO!$AR$24:$AR$27</definedName>
    <definedName name="AI" localSheetId="8">[1]INICIO!$AU$5:$AW$543</definedName>
    <definedName name="AI" localSheetId="9">[3]INICIO!$AU$5:$AW$543</definedName>
    <definedName name="AI">[2]INICIO!$AU$5:$AW$543</definedName>
    <definedName name="_xlnm.Print_Area" localSheetId="4">'APP-1'!$A$1:$Q$107</definedName>
    <definedName name="_xlnm.Print_Area" localSheetId="6">'APP-3'!$A$1:$U$40</definedName>
    <definedName name="_xlnm.Print_Area" localSheetId="8">AR!$A$1:$O$239</definedName>
    <definedName name="_xlnm.Print_Area" localSheetId="0">Caratula!$A$1:$L$32</definedName>
    <definedName name="_xlnm.Print_Area" localSheetId="9">IPP!$B$2:$L$233</definedName>
    <definedName name="CAPIT" localSheetId="8">#REF!</definedName>
    <definedName name="CAPIT" localSheetId="17">#REF!</definedName>
    <definedName name="CAPIT">#REF!</definedName>
    <definedName name="CENPAR" localSheetId="8">#REF!</definedName>
    <definedName name="CENPAR" localSheetId="17">#REF!</definedName>
    <definedName name="CENPAR">#REF!</definedName>
    <definedName name="datos" localSheetId="8">OFFSET([4]datos!$A$1,0,0,COUNTA([4]datos!$A$1:$A$65536),23)</definedName>
    <definedName name="datos" localSheetId="15">OFFSET([2]datos!$A$1,0,0,COUNTA([2]datos!$A$1:$A$65536),23)</definedName>
    <definedName name="datos" localSheetId="9">OFFSET([5]datos!$A$1,0,0,COUNTA([5]datos!$A$1:$A$65536),23)</definedName>
    <definedName name="datos">OFFSET([6]datos!$A$1,0,0,COUNTA([6]datos!$A$1:$A$65536),23)</definedName>
    <definedName name="dc" localSheetId="8">#REF!</definedName>
    <definedName name="dc" localSheetId="17">#REF!</definedName>
    <definedName name="dc">#REF!</definedName>
    <definedName name="DEFAULT" localSheetId="8">[1]INICIO!$AA$10</definedName>
    <definedName name="DEFAULT" localSheetId="9">[3]INICIO!$AA$10</definedName>
    <definedName name="DEFAULT">[2]INICIO!$AA$10</definedName>
    <definedName name="DEUDA" localSheetId="8">#REF!</definedName>
    <definedName name="DEUDA" localSheetId="17">#REF!</definedName>
    <definedName name="DEUDA">#REF!</definedName>
    <definedName name="egvb" localSheetId="8">#REF!</definedName>
    <definedName name="egvb" localSheetId="17">#REF!</definedName>
    <definedName name="egvb">#REF!</definedName>
    <definedName name="EJER" localSheetId="8">#REF!</definedName>
    <definedName name="EJER" localSheetId="17">#REF!</definedName>
    <definedName name="EJER">#REF!</definedName>
    <definedName name="EJES" localSheetId="8">[1]INICIO!$Y$151:$Y$157</definedName>
    <definedName name="EJES" localSheetId="9">[3]INICIO!$Y$151:$Y$157</definedName>
    <definedName name="EJES">[2]INICIO!$Y$151:$Y$157</definedName>
    <definedName name="ENFPEM" localSheetId="17">#REF!</definedName>
    <definedName name="ENFPEM">#REF!</definedName>
    <definedName name="FIDCOS" localSheetId="8">[1]INICIO!$DH$5:$DI$96</definedName>
    <definedName name="FIDCOS" localSheetId="9">[3]INICIO!$DH$5:$DI$96</definedName>
    <definedName name="FIDCOS">[2]INICIO!$DH$5:$DI$96</definedName>
    <definedName name="FPC" localSheetId="8">[1]INICIO!$DE$5:$DF$96</definedName>
    <definedName name="FPC" localSheetId="9">[3]INICIO!$DE$5:$DF$96</definedName>
    <definedName name="FPC">[2]INICIO!$DE$5:$DF$96</definedName>
    <definedName name="gasto_gci" localSheetId="8">[1]INICIO!$AO$48:$AO$49</definedName>
    <definedName name="gasto_gci" localSheetId="9">[3]INICIO!$AO$48:$AO$49</definedName>
    <definedName name="gasto_gci">[2]INICIO!$AO$48:$AO$49</definedName>
    <definedName name="KEY">[7]cats!$A$1:$B$9</definedName>
    <definedName name="LABEL" localSheetId="8">[4]INICIO!$AY$5:$AZ$97</definedName>
    <definedName name="LABEL" localSheetId="15">[2]INICIO!$AY$5:$AZ$97</definedName>
    <definedName name="LABEL" localSheetId="9">[5]INICIO!$AY$5:$AZ$97</definedName>
    <definedName name="LABEL">[6]INICIO!$AY$5:$AZ$97</definedName>
    <definedName name="label1g" localSheetId="8">[1]INICIO!$AA$19</definedName>
    <definedName name="label1g" localSheetId="9">[3]INICIO!$AA$19</definedName>
    <definedName name="label1g">[2]INICIO!$AA$19</definedName>
    <definedName name="label1S" localSheetId="8">[1]INICIO!$AA$22</definedName>
    <definedName name="label1S" localSheetId="9">[3]INICIO!$AA$22</definedName>
    <definedName name="label1S">[2]INICIO!$AA$22</definedName>
    <definedName name="label2g" localSheetId="8">[1]INICIO!$AA$20</definedName>
    <definedName name="label2g" localSheetId="9">[3]INICIO!$AA$20</definedName>
    <definedName name="label2g">[2]INICIO!$AA$20</definedName>
    <definedName name="label2S" localSheetId="8">[1]INICIO!$AA$23</definedName>
    <definedName name="label2S" localSheetId="9">[3]INICIO!$AA$23</definedName>
    <definedName name="label2S">[2]INICIO!$AA$23</definedName>
    <definedName name="Líneadeacción" localSheetId="6">[6]INICIO!#REF!</definedName>
    <definedName name="Líneadeacción" localSheetId="8">[4]INICIO!#REF!</definedName>
    <definedName name="Líneadeacción" localSheetId="7">[6]INICIO!#REF!</definedName>
    <definedName name="Líneadeacción" localSheetId="10">[6]INICIO!#REF!</definedName>
    <definedName name="Líneadeacción" localSheetId="14">[6]INICIO!#REF!</definedName>
    <definedName name="Líneadeacción" localSheetId="17">[6]INICIO!#REF!</definedName>
    <definedName name="Líneadeacción">[6]INICIO!#REF!</definedName>
    <definedName name="LISTA_2016" localSheetId="17">#REF!</definedName>
    <definedName name="LISTA_2016">#REF!</definedName>
    <definedName name="lista_ai" localSheetId="8">[1]INICIO!$AO$55:$AO$96</definedName>
    <definedName name="lista_ai" localSheetId="9">[3]INICIO!$AO$55:$AO$96</definedName>
    <definedName name="lista_ai">[2]INICIO!$AO$55:$AO$96</definedName>
    <definedName name="lista_deleg" localSheetId="8">[1]INICIO!$AR$34:$AR$49</definedName>
    <definedName name="lista_deleg" localSheetId="9">[3]INICIO!$AR$34:$AR$49</definedName>
    <definedName name="lista_deleg">[2]INICIO!$AR$34:$AR$49</definedName>
    <definedName name="lista_eppa" localSheetId="8">[1]INICIO!$AR$55:$AS$149</definedName>
    <definedName name="lista_eppa" localSheetId="9">[3]INICIO!$AR$55:$AS$149</definedName>
    <definedName name="lista_eppa">[2]INICIO!$AR$55:$AS$149</definedName>
    <definedName name="LISTA_UR" localSheetId="8">[1]INICIO!$Y$4:$Z$93</definedName>
    <definedName name="LISTA_UR" localSheetId="9">[3]INICIO!$Y$4:$Z$93</definedName>
    <definedName name="LISTA_UR">[2]INICIO!$Y$4:$Z$93</definedName>
    <definedName name="MAPPEGS" localSheetId="8">[4]INICIO!#REF!</definedName>
    <definedName name="MAPPEGS" localSheetId="7">[6]INICIO!#REF!</definedName>
    <definedName name="MAPPEGS" localSheetId="10">[6]INICIO!#REF!</definedName>
    <definedName name="MAPPEGS" localSheetId="14">[6]INICIO!#REF!</definedName>
    <definedName name="MAPPEGS" localSheetId="17">[6]INICIO!#REF!</definedName>
    <definedName name="MAPPEGS">[6]INICIO!#REF!</definedName>
    <definedName name="MODIF" localSheetId="8">[1]datos!$U$2:$U$31674</definedName>
    <definedName name="MODIF" localSheetId="9">[3]datos!$U$2:$U$31674</definedName>
    <definedName name="MODIF">[2]datos!$U$2:$U$31674</definedName>
    <definedName name="MSG_ERROR1" localSheetId="8">[4]INICIO!$AA$11</definedName>
    <definedName name="MSG_ERROR1" localSheetId="15">[2]INICIO!$AA$11</definedName>
    <definedName name="MSG_ERROR1" localSheetId="9">[5]INICIO!$AA$11</definedName>
    <definedName name="MSG_ERROR1">[6]INICIO!$AA$11</definedName>
    <definedName name="MSG_ERROR2" localSheetId="8">[1]INICIO!$AA$12</definedName>
    <definedName name="MSG_ERROR2" localSheetId="9">[3]INICIO!$AA$12</definedName>
    <definedName name="MSG_ERROR2">[2]INICIO!$AA$12</definedName>
    <definedName name="OPCION2" localSheetId="12">[6]INICIO!#REF!</definedName>
    <definedName name="OPCION2" localSheetId="6">[6]INICIO!#REF!</definedName>
    <definedName name="OPCION2" localSheetId="8">[4]INICIO!#REF!</definedName>
    <definedName name="OPCION2" localSheetId="7">[6]INICIO!#REF!</definedName>
    <definedName name="OPCION2" localSheetId="15">[2]INICIO!#REF!</definedName>
    <definedName name="OPCION2" localSheetId="10">[6]INICIO!#REF!</definedName>
    <definedName name="OPCION2" localSheetId="2">[6]INICIO!#REF!</definedName>
    <definedName name="OPCION2" localSheetId="3">[6]INICIO!#REF!</definedName>
    <definedName name="OPCION2" localSheetId="14">[6]INICIO!#REF!</definedName>
    <definedName name="OPCION2" localSheetId="17">[6]INICIO!#REF!</definedName>
    <definedName name="OPCION2" localSheetId="9">[5]INICIO!#REF!</definedName>
    <definedName name="OPCION2" localSheetId="16">[6]INICIO!#REF!</definedName>
    <definedName name="OPCION2">[6]INICIO!#REF!</definedName>
    <definedName name="ORIG" localSheetId="8">[1]datos!$T$2:$T$31674</definedName>
    <definedName name="ORIG" localSheetId="9">[3]datos!$T$2:$T$31674</definedName>
    <definedName name="ORIG">[2]datos!$T$2:$T$31674</definedName>
    <definedName name="P" localSheetId="8">[1]INICIO!$AO$5:$AP$32</definedName>
    <definedName name="P" localSheetId="9">[3]INICIO!$AO$5:$AP$32</definedName>
    <definedName name="P">[2]INICIO!$AO$5:$AP$32</definedName>
    <definedName name="P_K" localSheetId="8">[1]INICIO!$AO$5:$AO$32</definedName>
    <definedName name="P_K" localSheetId="9">[3]INICIO!$AO$5:$AO$32</definedName>
    <definedName name="P_K">[2]INICIO!$AO$5:$AO$32</definedName>
    <definedName name="PE" localSheetId="8">[1]INICIO!$AR$5:$AS$16</definedName>
    <definedName name="PE" localSheetId="9">[3]INICIO!$AR$5:$AS$16</definedName>
    <definedName name="PE">[2]INICIO!$AR$5:$AS$16</definedName>
    <definedName name="PE_K" localSheetId="8">[1]INICIO!$AR$5:$AR$16</definedName>
    <definedName name="PE_K" localSheetId="9">[3]INICIO!$AR$5:$AR$16</definedName>
    <definedName name="PE_K">[2]INICIO!$AR$5:$AR$16</definedName>
    <definedName name="PEDO" localSheetId="8">[4]INICIO!#REF!</definedName>
    <definedName name="PEDO" localSheetId="17">[4]INICIO!#REF!</definedName>
    <definedName name="PEDO">[4]INICIO!#REF!</definedName>
    <definedName name="PERIODO" localSheetId="8">#REF!</definedName>
    <definedName name="PERIODO" localSheetId="17">#REF!</definedName>
    <definedName name="PERIODO">#REF!</definedName>
    <definedName name="PROG" localSheetId="8">#REF!</definedName>
    <definedName name="PROG" localSheetId="17">#REF!</definedName>
    <definedName name="PROG">#REF!</definedName>
    <definedName name="ptda" localSheetId="8">#REF!</definedName>
    <definedName name="ptda" localSheetId="17">#REF!</definedName>
    <definedName name="ptda">#REF!</definedName>
    <definedName name="rubros_fpc" localSheetId="8">[1]INICIO!$AO$39:$AO$42</definedName>
    <definedName name="rubros_fpc" localSheetId="9">[3]INICIO!$AO$39:$AO$42</definedName>
    <definedName name="rubros_fpc">[2]INICIO!$AO$39:$AO$42</definedName>
    <definedName name="_xlnm.Print_Titles" localSheetId="11">'ADS-1'!$1:$6</definedName>
    <definedName name="_xlnm.Print_Titles" localSheetId="12">'ADS-2'!$1:$6</definedName>
    <definedName name="_xlnm.Print_Titles" localSheetId="4">'APP-1'!$1:$7</definedName>
    <definedName name="_xlnm.Print_Titles" localSheetId="5">'APP-2'!$1:$6</definedName>
    <definedName name="_xlnm.Print_Titles" localSheetId="6">'APP-3'!$1:$8</definedName>
    <definedName name="_xlnm.Print_Titles" localSheetId="8">AR!$2:$7</definedName>
    <definedName name="_xlnm.Print_Titles" localSheetId="7">ARF!$1:$6</definedName>
    <definedName name="_xlnm.Print_Titles" localSheetId="15">AUR!$1:$6</definedName>
    <definedName name="_xlnm.Print_Titles" localSheetId="10">EAP!$1:$11</definedName>
    <definedName name="_xlnm.Print_Titles" localSheetId="1">'ECG-1'!$1:$6</definedName>
    <definedName name="_xlnm.Print_Titles" localSheetId="2">'ECG-2'!$1:$6</definedName>
    <definedName name="_xlnm.Print_Titles" localSheetId="3">EPC!$1:$6</definedName>
    <definedName name="_xlnm.Print_Titles" localSheetId="14">FIC!$1:$9</definedName>
    <definedName name="_xlnm.Print_Titles" localSheetId="9">IPP!$2:$6</definedName>
    <definedName name="_xlnm.Print_Titles" localSheetId="16">PPD!$1:$7</definedName>
    <definedName name="_xlnm.Print_Titles" localSheetId="13">SAP!$1:$6</definedName>
    <definedName name="TYA" localSheetId="8">#REF!</definedName>
    <definedName name="TYA" localSheetId="17">#REF!</definedName>
    <definedName name="TYA">#REF!</definedName>
    <definedName name="U" localSheetId="8">[1]INICIO!$Y$4:$Z$93</definedName>
    <definedName name="U" localSheetId="9">[3]INICIO!$Y$4:$Z$93</definedName>
    <definedName name="U">[2]INICIO!$Y$4:$Z$93</definedName>
    <definedName name="UEG_DENOM" localSheetId="8">[1]datos!$R$2:$R$31674</definedName>
    <definedName name="UEG_DENOM" localSheetId="9">[3]datos!$R$2:$R$31674</definedName>
    <definedName name="UEG_DENOM">[2]datos!$R$2:$R$31674</definedName>
    <definedName name="UR" localSheetId="8">[1]INICIO!$AJ$5:$AM$99</definedName>
    <definedName name="UR" localSheetId="9">[3]INICIO!$AJ$5:$AM$99</definedName>
    <definedName name="UR">[2]INICIO!$AJ$5:$AM$99</definedName>
  </definedNames>
  <calcPr calcId="152511"/>
</workbook>
</file>

<file path=xl/calcChain.xml><?xml version="1.0" encoding="utf-8"?>
<calcChain xmlns="http://schemas.openxmlformats.org/spreadsheetml/2006/main">
  <c r="M11" i="8" l="1"/>
  <c r="O11" i="8"/>
  <c r="M13" i="8"/>
  <c r="N13" i="8"/>
  <c r="N11" i="8" s="1"/>
  <c r="O13" i="8"/>
  <c r="L13" i="8"/>
  <c r="L11" i="8" s="1"/>
  <c r="P99" i="8"/>
  <c r="K99" i="8"/>
  <c r="Q99" i="8" s="1"/>
  <c r="P97" i="8"/>
  <c r="K97" i="8"/>
  <c r="Q97" i="8" s="1"/>
  <c r="M95" i="8"/>
  <c r="N95" i="8"/>
  <c r="O95" i="8"/>
  <c r="L95" i="8"/>
  <c r="K83" i="8"/>
  <c r="M71" i="8"/>
  <c r="N71" i="8"/>
  <c r="O71" i="8"/>
  <c r="L71" i="8"/>
  <c r="K59" i="8"/>
  <c r="M57" i="8"/>
  <c r="N57" i="8"/>
  <c r="O57" i="8"/>
  <c r="L57" i="8"/>
  <c r="K55" i="8"/>
  <c r="K53" i="8"/>
  <c r="K51" i="8"/>
  <c r="M49" i="8"/>
  <c r="N49" i="8"/>
  <c r="O49" i="8"/>
  <c r="L49" i="8"/>
  <c r="P37" i="8" l="1"/>
  <c r="K37" i="8" l="1"/>
  <c r="Q37" i="8" s="1"/>
  <c r="M29" i="8"/>
  <c r="N29" i="8"/>
  <c r="O29" i="8"/>
  <c r="L29" i="8"/>
  <c r="P31" i="8"/>
  <c r="K31" i="8"/>
  <c r="Q31" i="8" s="1"/>
  <c r="P26" i="8"/>
  <c r="K26" i="8"/>
  <c r="Q26" i="8" s="1"/>
  <c r="K16" i="8"/>
  <c r="K28" i="8"/>
  <c r="M22" i="8"/>
  <c r="N22" i="8"/>
  <c r="O22" i="8"/>
  <c r="L22" i="8"/>
  <c r="K21" i="8"/>
  <c r="K20" i="8"/>
  <c r="F15" i="26"/>
  <c r="F14" i="26"/>
  <c r="F13" i="26"/>
  <c r="F9" i="26"/>
  <c r="F8" i="26"/>
  <c r="P15" i="8" l="1"/>
  <c r="K15" i="8"/>
  <c r="Q15" i="8" l="1"/>
  <c r="C38" i="84"/>
  <c r="P12" i="8" l="1"/>
  <c r="P13" i="8"/>
  <c r="P14" i="8"/>
  <c r="P20" i="8"/>
  <c r="P25" i="8"/>
  <c r="P27" i="8"/>
  <c r="P30" i="8"/>
  <c r="P32" i="8"/>
  <c r="P33" i="8"/>
  <c r="P34" i="8"/>
  <c r="P35" i="8"/>
  <c r="P36" i="8"/>
  <c r="P40" i="8"/>
  <c r="P45" i="8"/>
  <c r="Q45" i="8" s="1"/>
  <c r="P50" i="8"/>
  <c r="P52" i="8"/>
  <c r="P54" i="8"/>
  <c r="P58" i="8"/>
  <c r="P71" i="8"/>
  <c r="Q71" i="8" s="1"/>
  <c r="P76" i="8"/>
  <c r="P77" i="8"/>
  <c r="P82" i="8"/>
  <c r="P86" i="8"/>
  <c r="P88" i="8"/>
  <c r="P89" i="8"/>
  <c r="P92" i="8"/>
  <c r="P93" i="8"/>
  <c r="P95" i="8"/>
  <c r="Q95" i="8" s="1"/>
  <c r="P96" i="8"/>
  <c r="P98" i="8"/>
  <c r="K12" i="8"/>
  <c r="K13" i="8"/>
  <c r="K14" i="8"/>
  <c r="Q14" i="8" s="1"/>
  <c r="K25" i="8"/>
  <c r="K27" i="8"/>
  <c r="K30" i="8"/>
  <c r="Q30" i="8" s="1"/>
  <c r="K32" i="8"/>
  <c r="K33" i="8"/>
  <c r="K34" i="8"/>
  <c r="K35" i="8"/>
  <c r="Q35" i="8" s="1"/>
  <c r="K36" i="8"/>
  <c r="K40" i="8"/>
  <c r="K50" i="8"/>
  <c r="Q50" i="8" s="1"/>
  <c r="K52" i="8"/>
  <c r="Q52" i="8" s="1"/>
  <c r="K54" i="8"/>
  <c r="Q54" i="8" s="1"/>
  <c r="K58" i="8"/>
  <c r="Q58" i="8" s="1"/>
  <c r="K76" i="8"/>
  <c r="K77" i="8"/>
  <c r="Q77" i="8" s="1"/>
  <c r="K82" i="8"/>
  <c r="K86" i="8"/>
  <c r="Q86" i="8" s="1"/>
  <c r="K88" i="8"/>
  <c r="K89" i="8"/>
  <c r="Q89" i="8" s="1"/>
  <c r="K92" i="8"/>
  <c r="K93" i="8"/>
  <c r="Q93" i="8" s="1"/>
  <c r="K96" i="8"/>
  <c r="Q96" i="8" s="1"/>
  <c r="K98" i="8"/>
  <c r="Q98" i="8" s="1"/>
  <c r="Q92" i="8" l="1"/>
  <c r="Q88" i="8"/>
  <c r="Q82" i="8"/>
  <c r="Q76" i="8"/>
  <c r="Q36" i="8"/>
  <c r="Q32" i="8"/>
  <c r="Q34" i="8"/>
  <c r="Q27" i="8"/>
  <c r="Q13" i="8"/>
  <c r="Q40" i="8"/>
  <c r="Q33" i="8"/>
  <c r="Q25" i="8"/>
  <c r="Q12" i="8"/>
  <c r="G11" i="5"/>
  <c r="E25" i="97"/>
  <c r="E26" i="97"/>
  <c r="G18" i="26"/>
  <c r="F7" i="84" l="1"/>
  <c r="D7" i="84"/>
  <c r="N94" i="8" l="1"/>
  <c r="O94" i="8"/>
  <c r="M94" i="8"/>
  <c r="L94" i="8"/>
  <c r="P94" i="8" s="1"/>
  <c r="Q94" i="8" s="1"/>
  <c r="M70" i="8"/>
  <c r="N70" i="8"/>
  <c r="O70" i="8"/>
  <c r="L70" i="8"/>
  <c r="M65" i="8"/>
  <c r="M64" i="8" s="1"/>
  <c r="M63" i="8" s="1"/>
  <c r="M62" i="8" s="1"/>
  <c r="N65" i="8"/>
  <c r="N64" i="8" s="1"/>
  <c r="N63" i="8" s="1"/>
  <c r="N62" i="8" s="1"/>
  <c r="O65" i="8"/>
  <c r="O64" i="8" s="1"/>
  <c r="O63" i="8" s="1"/>
  <c r="O62" i="8" s="1"/>
  <c r="L65" i="8"/>
  <c r="L64" i="8" s="1"/>
  <c r="L63" i="8" s="1"/>
  <c r="L62" i="8" s="1"/>
  <c r="N56" i="8"/>
  <c r="O56" i="8"/>
  <c r="L56" i="8"/>
  <c r="N48" i="8"/>
  <c r="N47" i="8" s="1"/>
  <c r="O48" i="8"/>
  <c r="L48" i="8"/>
  <c r="M44" i="8"/>
  <c r="N44" i="8"/>
  <c r="O44" i="8"/>
  <c r="L44" i="8"/>
  <c r="P22" i="8"/>
  <c r="Q22" i="8" s="1"/>
  <c r="M19" i="8"/>
  <c r="N19" i="8"/>
  <c r="O19" i="8"/>
  <c r="L19" i="8"/>
  <c r="N10" i="8"/>
  <c r="N9" i="8" s="1"/>
  <c r="O10" i="8"/>
  <c r="O9" i="8" s="1"/>
  <c r="L10" i="8"/>
  <c r="L9" i="8" s="1"/>
  <c r="O47" i="8" l="1"/>
  <c r="L69" i="8"/>
  <c r="P70" i="8"/>
  <c r="Q70" i="8" s="1"/>
  <c r="L47" i="8"/>
  <c r="M48" i="8"/>
  <c r="P48" i="8" s="1"/>
  <c r="Q48" i="8" s="1"/>
  <c r="P49" i="8"/>
  <c r="Q49" i="8" s="1"/>
  <c r="P44" i="8"/>
  <c r="Q44" i="8" s="1"/>
  <c r="M18" i="8"/>
  <c r="M17" i="8" s="1"/>
  <c r="P19" i="8"/>
  <c r="Q19" i="8" s="1"/>
  <c r="O18" i="8"/>
  <c r="O17" i="8" s="1"/>
  <c r="M10" i="8"/>
  <c r="P11" i="8"/>
  <c r="Q11" i="8" s="1"/>
  <c r="L18" i="8"/>
  <c r="N18" i="8"/>
  <c r="N43" i="8" s="1"/>
  <c r="P29" i="8"/>
  <c r="Q29" i="8" s="1"/>
  <c r="M56" i="8"/>
  <c r="P56" i="8" s="1"/>
  <c r="Q56" i="8" s="1"/>
  <c r="P57" i="8"/>
  <c r="Q57" i="8" s="1"/>
  <c r="M69" i="8"/>
  <c r="M68" i="8" s="1"/>
  <c r="N69" i="8"/>
  <c r="N68" i="8" s="1"/>
  <c r="O69" i="8"/>
  <c r="O68" i="8" s="1"/>
  <c r="I34" i="97"/>
  <c r="E34" i="97"/>
  <c r="I33" i="97"/>
  <c r="E33" i="97"/>
  <c r="I32" i="97"/>
  <c r="E32" i="97"/>
  <c r="H31" i="97"/>
  <c r="G31" i="97"/>
  <c r="F31" i="97"/>
  <c r="E31" i="97" s="1"/>
  <c r="D31" i="97"/>
  <c r="D24" i="97" s="1"/>
  <c r="I30" i="97"/>
  <c r="E30" i="97"/>
  <c r="I29" i="97"/>
  <c r="E29" i="97"/>
  <c r="I28" i="97"/>
  <c r="E28" i="97"/>
  <c r="H27" i="97"/>
  <c r="G27" i="97"/>
  <c r="G24" i="97" s="1"/>
  <c r="F27" i="97"/>
  <c r="E27" i="97"/>
  <c r="D27" i="97"/>
  <c r="I26" i="97"/>
  <c r="I25" i="97"/>
  <c r="H24" i="97"/>
  <c r="F24" i="97"/>
  <c r="I22" i="97"/>
  <c r="E22" i="97"/>
  <c r="I21" i="97"/>
  <c r="E21" i="97"/>
  <c r="I20" i="97"/>
  <c r="E20" i="97"/>
  <c r="H19" i="97"/>
  <c r="G19" i="97"/>
  <c r="F19" i="97"/>
  <c r="E19" i="97" s="1"/>
  <c r="D19" i="97"/>
  <c r="I18" i="97"/>
  <c r="E18" i="97"/>
  <c r="I17" i="97"/>
  <c r="E17" i="97"/>
  <c r="I16" i="97"/>
  <c r="E16" i="97"/>
  <c r="H15" i="97"/>
  <c r="G15" i="97"/>
  <c r="F15" i="97"/>
  <c r="E15" i="97"/>
  <c r="D15" i="97"/>
  <c r="I14" i="97"/>
  <c r="E14" i="97"/>
  <c r="I13" i="97"/>
  <c r="E13" i="97"/>
  <c r="I15" i="97" l="1"/>
  <c r="E24" i="97"/>
  <c r="I27" i="97"/>
  <c r="I19" i="97"/>
  <c r="I24" i="97"/>
  <c r="I31" i="97"/>
  <c r="O8" i="8"/>
  <c r="L68" i="8"/>
  <c r="P68" i="8" s="1"/>
  <c r="Q68" i="8" s="1"/>
  <c r="P69" i="8"/>
  <c r="Q69" i="8" s="1"/>
  <c r="P18" i="8"/>
  <c r="Q18" i="8" s="1"/>
  <c r="M43" i="8"/>
  <c r="O43" i="8"/>
  <c r="L17" i="8"/>
  <c r="L8" i="8" s="1"/>
  <c r="N17" i="8"/>
  <c r="N8" i="8" s="1"/>
  <c r="N104" i="8" s="1"/>
  <c r="M9" i="8"/>
  <c r="P9" i="8" s="1"/>
  <c r="Q9" i="8" s="1"/>
  <c r="P10" i="8"/>
  <c r="Q10" i="8" s="1"/>
  <c r="L43" i="8"/>
  <c r="M47" i="8"/>
  <c r="O104" i="8"/>
  <c r="H12" i="97"/>
  <c r="G12" i="97" s="1"/>
  <c r="L104" i="8" l="1"/>
  <c r="P43" i="8"/>
  <c r="Q43" i="8" s="1"/>
  <c r="P17" i="8"/>
  <c r="Q17" i="8" s="1"/>
  <c r="P47" i="8"/>
  <c r="Q47" i="8" s="1"/>
  <c r="M8" i="8"/>
  <c r="F12" i="97"/>
  <c r="D12" i="97"/>
  <c r="Q39" i="80"/>
  <c r="P39" i="80"/>
  <c r="O39" i="80"/>
  <c r="N39" i="80"/>
  <c r="M39" i="80"/>
  <c r="U33" i="80"/>
  <c r="T33" i="80"/>
  <c r="S33" i="80"/>
  <c r="R33" i="80"/>
  <c r="G13" i="48"/>
  <c r="F13" i="48"/>
  <c r="G11" i="48"/>
  <c r="F11" i="48"/>
  <c r="G9" i="48"/>
  <c r="F9" i="48"/>
  <c r="E7" i="48"/>
  <c r="E18" i="48" s="1"/>
  <c r="D7" i="48"/>
  <c r="D18" i="48" s="1"/>
  <c r="C7" i="48"/>
  <c r="C18" i="48" s="1"/>
  <c r="B7" i="48"/>
  <c r="B18" i="48" s="1"/>
  <c r="E17" i="5"/>
  <c r="D17" i="5"/>
  <c r="C17" i="5"/>
  <c r="B17" i="5"/>
  <c r="G15" i="5"/>
  <c r="F15" i="5"/>
  <c r="G13" i="5"/>
  <c r="F13" i="5"/>
  <c r="F11" i="5"/>
  <c r="F18" i="48" l="1"/>
  <c r="G18" i="48"/>
  <c r="P8" i="8"/>
  <c r="Q8" i="8" s="1"/>
  <c r="M104" i="8"/>
  <c r="E12" i="97"/>
  <c r="F36" i="97"/>
  <c r="I12" i="97"/>
  <c r="G9" i="5"/>
  <c r="F9" i="5"/>
  <c r="E8" i="5" l="1"/>
  <c r="E30" i="5" s="1"/>
  <c r="D8" i="5"/>
  <c r="C8" i="5"/>
  <c r="B8" i="5"/>
  <c r="D36" i="97"/>
  <c r="E36" i="97" s="1"/>
  <c r="G36" i="97"/>
  <c r="I36" i="97" s="1"/>
  <c r="H36" i="97"/>
  <c r="F8" i="5" l="1"/>
  <c r="G8" i="5"/>
  <c r="D30" i="5"/>
  <c r="C30" i="5" s="1"/>
  <c r="B30" i="5" s="1"/>
</calcChain>
</file>

<file path=xl/sharedStrings.xml><?xml version="1.0" encoding="utf-8"?>
<sst xmlns="http://schemas.openxmlformats.org/spreadsheetml/2006/main" count="2351" uniqueCount="891">
  <si>
    <t>(3)</t>
  </si>
  <si>
    <t>(4)</t>
  </si>
  <si>
    <t>(5)</t>
  </si>
  <si>
    <t>(7)</t>
  </si>
  <si>
    <t>(8)</t>
  </si>
  <si>
    <t>(9)</t>
  </si>
  <si>
    <t>(6)</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</si>
  <si>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</si>
  <si>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</si>
  <si>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</si>
  <si>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</si>
  <si>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</si>
  <si>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</si>
  <si>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</si>
  <si>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</si>
  <si>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</si>
  <si>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</si>
  <si>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</si>
  <si>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</si>
  <si>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</si>
  <si>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</si>
  <si>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</si>
  <si>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</si>
  <si>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</si>
  <si>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</si>
  <si>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</si>
  <si>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</si>
  <si>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</si>
  <si>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</si>
  <si>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</si>
  <si>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</si>
  <si>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</si>
  <si>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</si>
  <si>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</si>
  <si>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</si>
  <si>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</si>
  <si>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</si>
  <si>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</si>
  <si>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</si>
  <si>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</si>
  <si>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</si>
  <si>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</si>
  <si>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</si>
  <si>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</si>
  <si>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</si>
  <si>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</si>
  <si>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</si>
  <si>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</si>
  <si>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</si>
  <si>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Denominación del Fideicomiso: (3)</t>
  </si>
  <si>
    <t>Fecha de su constitución: (4)</t>
  </si>
  <si>
    <t>Fideicomitente: (5)</t>
  </si>
  <si>
    <t>Fideicomisario: (6)</t>
  </si>
  <si>
    <t>Fiduciario: (7)</t>
  </si>
  <si>
    <t>Objeto de su constitución: (8)</t>
  </si>
  <si>
    <t>Modificaciones al objeto de su constitución: (9)</t>
  </si>
  <si>
    <t>Objeto actual: (10)</t>
  </si>
  <si>
    <t>DISPONIBILIDAD PRESUPUESTAL DEL FIDEICOMISO</t>
  </si>
  <si>
    <t>Disponibilidad de Recursos al Finalizar el Trimestre Anterior: (11)</t>
  </si>
  <si>
    <t>Disponibilidad de Recursos al Finalizar el Trimestre de Referencia: (12)</t>
  </si>
  <si>
    <t>Variación de la Disponibilidad: (13)</t>
  </si>
  <si>
    <t>ESTADO FINANCIERO DEL FIDEICOMISO</t>
  </si>
  <si>
    <t>Activo: (14)</t>
  </si>
  <si>
    <t>Pasivo: (15)</t>
  </si>
  <si>
    <t>Capital: (16)</t>
  </si>
  <si>
    <t>AVANCE PRESUPUESTAL DEL FIDEICOMISO</t>
  </si>
  <si>
    <t>Naturaleza del Gasto:  (17)</t>
  </si>
  <si>
    <t>Destino del Gasto: (18)</t>
  </si>
  <si>
    <t>Monto Ejercido (19)</t>
  </si>
  <si>
    <t>PP</t>
  </si>
  <si>
    <t>B)  EXPLICACIÓN A LAS VARIACIONES DEL PRESUPUESTO EJERCIDO RESPECTO AL DEVENGADO</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</si>
  <si>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</si>
  <si>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</si>
  <si>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</si>
  <si>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</si>
  <si>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</si>
  <si>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</si>
  <si>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</si>
  <si>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</si>
  <si>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</si>
  <si>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</si>
  <si>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</si>
  <si>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</si>
  <si>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r>
      <t xml:space="preserve">Titular: </t>
    </r>
    <r>
      <rPr>
        <b/>
        <vertAlign val="superscript"/>
        <sz val="12"/>
        <rFont val="Gotham Rounded Book"/>
        <family val="3"/>
      </rPr>
      <t>2)</t>
    </r>
  </si>
  <si>
    <r>
      <t xml:space="preserve">Responsable: </t>
    </r>
    <r>
      <rPr>
        <b/>
        <vertAlign val="superscript"/>
        <sz val="12"/>
        <rFont val="Gotham Rounded Book"/>
        <family val="3"/>
      </rPr>
      <t>3)</t>
    </r>
  </si>
  <si>
    <t>VARIACIÓN</t>
  </si>
  <si>
    <t>APP-3  AVANCE PROGRAMÁTICO-PRESUPUESTAL DE ACTIVIDADES INSTITUCIONALES FINANCIADAS CON RECURSOS DE ORIGEN FEDERAL</t>
  </si>
  <si>
    <t>ARF APLICACIÓN DE LOS RECURSOS DE ORIGEN FEDERAL</t>
  </si>
  <si>
    <t>GASTO CORRIENTE O DE INVERSIÓN</t>
  </si>
  <si>
    <t>ACCIONES REALIZADAS CON RECURSOS DE ORIGEN FEDERAL: (4)</t>
  </si>
  <si>
    <t>APROBADO</t>
  </si>
  <si>
    <t>VARIACIÓN ABSOLUTA: 
 (MODIFICADO-APROBADO)</t>
  </si>
  <si>
    <t xml:space="preserve"> AYUDAS, DONATIVOS Y SUBSIDIOS OTORGADOS</t>
  </si>
  <si>
    <t>VARIACIÓN %:
((MODIFICADO/APROBADO)-1)*100</t>
  </si>
  <si>
    <t>PRESUPUESTAL   (Pesos con dos decimales)</t>
  </si>
  <si>
    <t>PRESUPUESTO (Pesos con dos decimales)</t>
  </si>
  <si>
    <t>TOTAL GASTO CORRIENTE</t>
  </si>
  <si>
    <t>APROBADO*</t>
  </si>
  <si>
    <t>TOTAL GASTO DE CAPITAL</t>
  </si>
  <si>
    <t xml:space="preserve"> TIPO</t>
  </si>
  <si>
    <t>PAGADO
(4)</t>
  </si>
  <si>
    <t>(5)=2-1</t>
  </si>
  <si>
    <t>(6)=3-2</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</si>
  <si>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</si>
  <si>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</si>
  <si>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</si>
  <si>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</si>
  <si>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</si>
  <si>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</si>
  <si>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</si>
  <si>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</si>
  <si>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</si>
  <si>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</si>
  <si>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</si>
  <si>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</si>
  <si>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</si>
  <si>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</si>
  <si>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</si>
  <si>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</si>
  <si>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</si>
  <si>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</si>
  <si>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MODIFICADO
(7)</t>
  </si>
  <si>
    <t>APROBADO
(6)</t>
  </si>
  <si>
    <t xml:space="preserve">PROYECTOS, ACCIONES, O PROGRAMAS </t>
  </si>
  <si>
    <t>CAUSAS DE LAS ADECUACIONES AL PRESUPUESTO</t>
  </si>
  <si>
    <t>ACCIÓN O PROYECTO</t>
  </si>
  <si>
    <t>ORIGINAL
(1)</t>
  </si>
  <si>
    <t>ICPPP
(%)
5/4
(8)</t>
  </si>
  <si>
    <t>A) Causas de las variaciones del Índice de Aplicación de Recursos para la Consecución de Metas Programadas (IARCM)</t>
  </si>
  <si>
    <t>TOTAL URG (7)</t>
  </si>
  <si>
    <t xml:space="preserve">1/ Se refiere a programas que cuentan con reglas de operación publicadas en la Gaceta Oficial del Distrito Federal. </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</si>
  <si>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</si>
  <si>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</si>
  <si>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</si>
  <si>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</si>
  <si>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</si>
  <si>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</si>
  <si>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PRESUPUESTO (Pesos)</t>
  </si>
  <si>
    <t>ORIGINAL</t>
  </si>
  <si>
    <t>ALCANZADA</t>
  </si>
  <si>
    <t>TOTAL URG (8)</t>
  </si>
  <si>
    <t>PRESUPUESTO EJERCIDO
(Pesos con dos decimales)</t>
  </si>
  <si>
    <t>Nombre del Indicador
(5)</t>
  </si>
  <si>
    <t>Objetivo
(6)</t>
  </si>
  <si>
    <t>Nivel del Objetivo
(7)</t>
  </si>
  <si>
    <t>Tipo de Indicador
(8)</t>
  </si>
  <si>
    <t>Método de Cálculo
(9)</t>
  </si>
  <si>
    <t>Dimensión a Medir
(10)</t>
  </si>
  <si>
    <t>Frecuencia de Medición
(11)</t>
  </si>
  <si>
    <t>Unidad de Medida
(12)</t>
  </si>
  <si>
    <t>Línea Base
(13)</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</si>
  <si>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</si>
  <si>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</si>
  <si>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</si>
  <si>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</si>
  <si>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</si>
  <si>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</si>
  <si>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</si>
  <si>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</si>
  <si>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</si>
  <si>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</si>
  <si>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</si>
  <si>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</si>
  <si>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</si>
  <si>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</si>
  <si>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</si>
  <si>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</si>
  <si>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</si>
  <si>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</si>
  <si>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</si>
  <si>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</si>
  <si>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</si>
  <si>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</si>
  <si>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PROGRAMADO
 (1)</t>
  </si>
  <si>
    <t>A)  EXPLICACIÓN A LAS VARIACIONES DEL PRESUPUESTO  DEVENGADO  RESPECTO DEL PROGRAMADOAL PERIODO</t>
  </si>
  <si>
    <t>PROGRAMADO 
 (1)</t>
  </si>
  <si>
    <t>A)  EXPLICACIÓN A LAS VARIACIONES DEL PRESUPUESTO  DEVENGADO  RESPECTO DEL PROGRAMADO AL PERIODO</t>
  </si>
  <si>
    <t>PROGRAMADO
 (4)</t>
  </si>
  <si>
    <t>PROGRAMADO 
 (2)</t>
  </si>
  <si>
    <t>PROGRAMADA</t>
  </si>
  <si>
    <t>PROGRAMADO</t>
  </si>
  <si>
    <t>PROGRAMADO
2</t>
  </si>
  <si>
    <t>APROBADO 
1</t>
  </si>
  <si>
    <t>ICMPP
(%)
2/1=(3)</t>
  </si>
  <si>
    <t>Meta Programada al Periodo 
(14)</t>
  </si>
  <si>
    <t>Meta Alcanzada al Periodo
(15)</t>
  </si>
  <si>
    <t>AUR ASIGNACIONES ADICIONALES AUTORIZADOS A LAS UNIDADES RESPONSABLES DEL GASTO EN EL 
DECRETO DE PRESUPUESTO DE EGRESOS DE LA CIUDAD DE MÉXICO PARA EL EJERCICIO FISCAL 2017</t>
  </si>
  <si>
    <t>* Se refiere al presupuesto autorizado en el Anexo II del Decreto de Presupuesto de Egresos para el ejercicio fiscal 2017.</t>
  </si>
  <si>
    <t>CAPÍTULO</t>
  </si>
  <si>
    <t>IAPP INDICADORES ASOCIADOS A PROGRAMAS PRESUPUESTARIOS Y RAMO GENERAL 33</t>
  </si>
  <si>
    <t>35C001 Secretaría de Desarrollo Rural y Equidad para las Comunidades</t>
  </si>
  <si>
    <t>C.P. Manuel de Jesús Luján López</t>
  </si>
  <si>
    <t>Director de Administración</t>
  </si>
  <si>
    <t>Secretaria de Desarrollo Rural y Equidad para las Comunidades</t>
  </si>
  <si>
    <t>INFORME  DE  AVANCE  TRIMESTRAL
ENERO - JUNIO 2017</t>
  </si>
  <si>
    <t>UNIDAD RESPONSABLE DEL GASTO: 35 C0 01 Secretaría de Desarrollo Rural y Equidad para las Comunidades</t>
  </si>
  <si>
    <t>PERÍODO: Enero - Junio 2017</t>
  </si>
  <si>
    <t>PERIODO: Enero - Junio 2017</t>
  </si>
  <si>
    <t>UNIDAD RESPONSABLE DEL GASTO:  35 C0 01 Secretaría de Desarrollo Rural y Equidad para las Comunidades</t>
  </si>
  <si>
    <t>Equidad  e inclusión social para el desarrollo humano</t>
  </si>
  <si>
    <t>Gobierno</t>
  </si>
  <si>
    <t>Justicia</t>
  </si>
  <si>
    <t>Derechos humanos</t>
  </si>
  <si>
    <t>Formación y especialización para la igualdad de género</t>
  </si>
  <si>
    <t>Acciones encaminadas al acceso a la justicia con equidad social y derechos humanos para los pueblos indígenas</t>
  </si>
  <si>
    <t>S025</t>
  </si>
  <si>
    <t>S026</t>
  </si>
  <si>
    <t>Acciones encaminadas al acceso a la justicia y derechos humanos a la población Huéspedes y Migrante</t>
  </si>
  <si>
    <t>Desarrollo Social</t>
  </si>
  <si>
    <t>Protección Social</t>
  </si>
  <si>
    <t>Alimentación y nutrición</t>
  </si>
  <si>
    <t>S032</t>
  </si>
  <si>
    <t>Espacios de impulso agróalimentario</t>
  </si>
  <si>
    <t>Indígenas</t>
  </si>
  <si>
    <t>Atención a la infancia y adolescencia indígena</t>
  </si>
  <si>
    <t>S029</t>
  </si>
  <si>
    <t>Fortalecimiento y apoyo a pueblos originarios</t>
  </si>
  <si>
    <t>S028</t>
  </si>
  <si>
    <t>Fortalecimiento y desarrollo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</si>
  <si>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</si>
  <si>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</si>
  <si>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</si>
  <si>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</si>
  <si>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</si>
  <si>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S027</t>
  </si>
  <si>
    <t xml:space="preserve">Impulso a la mujer huésped y migrante </t>
  </si>
  <si>
    <t>Información y orientación vía telefónica a la población migrante</t>
  </si>
  <si>
    <t>Proyectos productivos para migrantes y familiares</t>
  </si>
  <si>
    <t>Otras de Seguridad Social y Asistencia Social</t>
  </si>
  <si>
    <t>Ayudas integrales a la población rural</t>
  </si>
  <si>
    <t>S030</t>
  </si>
  <si>
    <t>Desarrollo Económico Sustentable</t>
  </si>
  <si>
    <t>Agropecuaria, Silvicultura, Pesca y Caza</t>
  </si>
  <si>
    <t>Agropecuaria</t>
  </si>
  <si>
    <t>S031</t>
  </si>
  <si>
    <t>Fomento a la agricultura urbana</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</si>
  <si>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</si>
  <si>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</si>
  <si>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</si>
  <si>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</si>
  <si>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</si>
  <si>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</si>
  <si>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</si>
  <si>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</si>
  <si>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</si>
  <si>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</si>
  <si>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</si>
  <si>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</si>
  <si>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</si>
  <si>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</si>
  <si>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</si>
  <si>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</si>
  <si>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</si>
  <si>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</si>
  <si>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</si>
  <si>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</si>
  <si>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</si>
  <si>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</si>
  <si>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</si>
  <si>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</si>
  <si>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S033</t>
  </si>
  <si>
    <t>Turismo alternativo</t>
  </si>
  <si>
    <t>Producción de hortalizas</t>
  </si>
  <si>
    <t>Recuperación de suelos osciosos en la zona rural de la Ciudad de México</t>
  </si>
  <si>
    <t>Persona</t>
  </si>
  <si>
    <t>Ayuda</t>
  </si>
  <si>
    <t>Atención Telefónica</t>
  </si>
  <si>
    <t>Acción</t>
  </si>
  <si>
    <t>Apoyo</t>
  </si>
  <si>
    <t>Evento</t>
  </si>
  <si>
    <t>Hectárea</t>
  </si>
  <si>
    <t>DESARROLLO ECONÓMICO</t>
  </si>
  <si>
    <t>AGROPECUARIA, SILVICULTURA, PESCA Y CAZA</t>
  </si>
  <si>
    <t>AGROPECUARIA</t>
  </si>
  <si>
    <t>ACCIONES DE PREVENCIÓN Y MANEJO DE RIESGOS</t>
  </si>
  <si>
    <t>ACCIONES ENFOCADAS AL SOPORTE AGROPECUARIO Y ACUÍCOLA</t>
  </si>
  <si>
    <t>ACCIONES PARA FORTALECER LA INFRAESTRUCTURA HIDROAGRÍCOLA</t>
  </si>
  <si>
    <t>ACCIONES PARA SUSTENTABILIDAD DE LOS RECURSOS NATURALES</t>
  </si>
  <si>
    <t>FOMENTO A LA INVERSIÓN EN EQUIPAMIENTO E INFRAESTRUCTURA</t>
  </si>
  <si>
    <t>OPERACIÓN DEL SISTEMA DE INFORMACIÓN Y ESTADÍSTICA Y GEOGRÁFICA DEL SECTOR RURAL</t>
  </si>
  <si>
    <t xml:space="preserve">FONDO, CONVENIO, SUBSIDIO O PARTICIPACIÓN: CONVENIO DE COORDINACIÓN PARA EL DESARROLLO RURAL SUSTENTABLE CON LA SECRETARÍA DE AGRICULTURA, GANADERÍA, DESARROLLO RURAL, PESCA Y ALIMENTACIÓN (SAGARPA) </t>
  </si>
  <si>
    <t>1</t>
  </si>
  <si>
    <t>30</t>
  </si>
  <si>
    <t>2</t>
  </si>
  <si>
    <t>Personas</t>
  </si>
  <si>
    <t>98</t>
  </si>
  <si>
    <t>3200</t>
  </si>
  <si>
    <t>6</t>
  </si>
  <si>
    <t>270</t>
  </si>
  <si>
    <t>4</t>
  </si>
  <si>
    <t>35</t>
  </si>
  <si>
    <t>226</t>
  </si>
  <si>
    <t>1236</t>
  </si>
  <si>
    <t>3400</t>
  </si>
  <si>
    <t>500</t>
  </si>
  <si>
    <t>8500</t>
  </si>
  <si>
    <t>0</t>
  </si>
  <si>
    <t>100</t>
  </si>
  <si>
    <t>140</t>
  </si>
  <si>
    <t>3</t>
  </si>
  <si>
    <t>101</t>
  </si>
  <si>
    <t>20</t>
  </si>
  <si>
    <t>5</t>
  </si>
  <si>
    <t>112</t>
  </si>
  <si>
    <t>69</t>
  </si>
  <si>
    <t>300</t>
  </si>
  <si>
    <t>392</t>
  </si>
  <si>
    <t>40</t>
  </si>
  <si>
    <t>498</t>
  </si>
  <si>
    <t>15</t>
  </si>
  <si>
    <t>38</t>
  </si>
  <si>
    <t>50</t>
  </si>
  <si>
    <t>0.0</t>
  </si>
  <si>
    <t>ACCIONES ENCAMINADAS AL ACCESO A LA JUSTICIA CON EQUIDAD SOCIAL Y DERECHOS HUMANOS PARA LOS PUEBLOS INDÍGENAS</t>
  </si>
  <si>
    <t>GC</t>
  </si>
  <si>
    <t xml:space="preserve">REALIZAR CAPACITACION PARA LA PROTECCION DE LOS DERECHOS DE LA POBLACION DE MILPA ALTA A TRAVES DE TALLERES Y ASESORIAS
</t>
  </si>
  <si>
    <t xml:space="preserve">CAPACITAR A LA POBLACION A TRAVES DE LA REALIZACION DE TALLERES SOBRE COMER BIEN BARATO, NUTRITIVO Y LA ENTREGA DE DESPENSAS COMO EJEMPLOS
</t>
  </si>
  <si>
    <t xml:space="preserve">CAPACITAR A LA POBLACION DE SAN ANDRES MIXQUIC, SAN NICOLAS TETELCO Y SANTIAGO ZAPOTITLAN A TRAVES DE TALLERES SOBRE ALIMENTACION SANA Y BALANCEADA Y OTORGAR DESPENSAS COMO EJEMPLOS DE LA ALIMENTACION SANA Y BALANCEADA
</t>
  </si>
  <si>
    <t xml:space="preserve">A) UN SEMINARIO-TALLER DE CAPACITACIÓN PARA COMUNIDADES INDÍGENAS Y DE PUEBLOS ORIGINARIOS, SOBRE LAS NUEVAS NORMAS CONSTITUCIONALES EN MATERIA DE DERECHOS DE PUEBLOS INDÍGENAS.
B) UN  TALLER DE CAPACITACIÓN PARA COMUNIDADES INDÍGENAS Y DE PUEBLOS ORIGINARIOS, SOBRE PRINCIPIOS, NORMAS Y METODOLOGÍA DE CONSULTA PREVIA.
C) UN TALLER DE CAPACITACIÓN PARA BENEFICIARIOS DE SEDEREC, SOBRE LAS NUEVAS NORMAS CONSTITUCIONALES EN MATERIA DE DERECHOS DE PUEBLOS INDÍGENAS.
D) UN  TALLER DE CAPACITACIÓN PARA BENEFICIARIOS DE SEDEREC, SOBRE PRINCIPIOS, NORMAS Y METODOLOGÍA DE CONSULTA PREVIA.
E) UN SEMINARIO DE DIFUSIÓN PARA BENEFICIARIOS DE TODAS LAS DEPENDENCIAS DEL GOBIERNO DE LA CIUDAD, SOBRE LAS NUEVAS NORMAS CONSTITUCIONALES EN MATERIA DE DERECHOS DE PUEBLOS
INDÍGENAS. LA REALIZACIÓN DE ESTOS TALLERES IMPLICA LA PREPARACIÓN DE MATERIALES DE CAPACITACIÓN AUDIOVISUAL Y ESCRITO, REVISIÓN Y SISTEMATIZACIÓN DE EXPERIENCIAS COMPARADAS DE DIVERSOS PAÍSES.
</t>
  </si>
  <si>
    <t xml:space="preserve">AYUDA A ASOCIACIÓN CIVIL SIN FIN DE LUCRO. SE HA DETECTADO QUE EN LAS COMUNIDADES INDÍGENAS NO CUENTAN CON LOS RECURSOS PARA SATISFACER SUS NECESIDADES DE TENER UNA VIVIENDA DECOROSA YA QUE UNA GRAN PROPORCIÓN HABITAN EN VIVIENDAS QUE NO SATISFACEN LAS CONDICIONES MÍNIMAS PARA UNA  EXISTENCIA HUMANA SANA Y DIGNA. EL ESTUDIO DEL PROBLEMA HABITACIONAL EN MÉXICO Y DE SUS DETERMINANTES EXIGE LA ADOPCIÓN DE ALGUNA DEFINICIÓN CONVENCIONAL DE LAS CARACTERÍSTICAS MÍNIMAS QUE DEBERÁ REUNIR UNA VIVIENDA PARA SER CONSIDERADA DIGNA. ESTA ES CONCEBIDA COMO AQUÉLLA CAPAZ DE CUBRIR EN FORMA SATISFACTORIA LAS NECESIDADES BÁSICAS EN MATERIA DE PROTECCIÓN, HIGIENE, PRIVACIDAD, COMODIDAD, FUNCIONALIDAD. </t>
  </si>
  <si>
    <t xml:space="preserve">AYUDA A ASOCIACIÓN CIVIL SIN FIN DE LUCRO. APOYAR EN LA ATENCION DE LOS REQUERIMIENTOS DE MEJORAMIENTO DE VIVIENDA QUE DEMANDA LA POBLACION QUE SE ENCUENTRA EN CONDICIONES DE  ULNERABILIDAD, CONFORME A LOS CONSAGRADO EN NUESTRA CONSTITUCION, RESPECTO DE QUE TODA PERSONA NECESITA Y MERECE UNA VIVIENDA DIGNA. 
</t>
  </si>
  <si>
    <t xml:space="preserve">ACCIONES ENCAMINADAS A LA
ORGANIZACIÓN, CAPACITACIÓN Y PROMOTORES DE FOMENTO
AGROPECUARIO
</t>
  </si>
  <si>
    <t xml:space="preserve">AYUDA A ASOCIACIÓN SIN FIN DE LUCRO. CON ESTE PROYECTO, SE BUSCA IMPULSAR LA CREACIÓN DE INVERNADEROS A TRAVÉS DE CAPACITACIONES HACIA LOS JÓVENES, FOMENTANDO ASÍ UNA ALIMENTACIÓN MÁS SALUDABLE, A UN MENOR COSTO Y AUTOSUSTENTABLE, DE MANERA QUE LAS Y LOS JÓVENES APRENDERÁN LA IMPORTANCIA DE CREAR SUS PROPIOS INVERNADEROS COMO UNA ALTERNATIVA DE CULTIVO DONDE SERÁ POSIBLE PLANTAR CUALQUIER TIPO DE HORTALIZA
</t>
  </si>
  <si>
    <t xml:space="preserve">AYUDA A ASOCIACIÓN SIN FIN DE LUCRO. ESTE PROYECTO SE FUNDAMENTA EN LA NECESIDAD DE OFRECER A LA POBLACIÓN DE LA DELEGACIÓN MILPA ALTA, CAPACITACIÓN Y ASESORÍA PARA EL DESARROLLO A ACTIVIDADES AGRÍCOLAS CON EL FIN DE APOYAR Y MEJORAR LAS CONDICIONES PRODUCTIVAS DE LA POBLACIÓN RURAL. ESTÁ DIRIGIDO A PRODUCTORES RURALES CON EL PROPÓSITO DE
MEJORAR LAS CONDICIONES DE SUS CULTIVOS. OBJETIVO DE LA AYUDA: EL PROYECTO ESTÁ ENFOCADO EN LA CAPACITACIÓN DE LOS PRODUCTORES AGRÍCOLAS, EN EL MANEJO Y CULTIVO DE HORTALIZAS,  ELEVANDO LA CALIDAD DE LOS PRODUCTOS CON TÉCNICAS QUE FAVOREZCAN LA FERTILIDAD DE LAS TIERRAS.
</t>
  </si>
  <si>
    <t xml:space="preserve">AYUDA A ASOCIACIÓN SIN FIN DE LUCRO. QUE LOS PRODUCTORES EN LA CDMX OBTENGAN CONOCIMIENTO PARA LA PRODUCCIÓN Y MANEJO DE AVES DE POSTURA Y CARNE, DONDE CADA PRODUCTOR DESARROLLE SU PROPIA UNIDAD DE PRODUCCIÓN, UTILIZANDO LOS RECURSOS MATERIALES E INSUMOS DISPONIBLES EN SU REGIÓN
</t>
  </si>
  <si>
    <t xml:space="preserve">AYUDA A ASOCIACIÓN SIN FIN DE LUCRO. MEDIANTE LA CAPACITACIÓN LOS PRODUCTORES DE AMARANTO DESARROLLEN DISTINTAS CAPACIDADES PARA UN MEJOR APROVECHAMIENTO EN  LAS DIFERENTES FASES TÉCNICO-PRODUCTIVAS PARA FORTALECER LA CADENA PRODUCTIVA DEL AMARANTO Y DARLE UN VALOR AGREGADO AL CULTIVO PARA UNA MEJOR COLOCACIÓN EN EL MERCADO
</t>
  </si>
  <si>
    <t xml:space="preserve">AYUDA A ASOCIACIÓN SIN FIN DE LUCRO. SE BUSCA CON ESTE PROYECTO DAR HERRAMIENTAS A TRAVÉS DE LA CAPACITACIÓN PARA QUE LOS PRODUCTORES DE NOPAL CONSOLIDEN UN PROCESO DE MEJORES PRÁCTICAS PARA EL CULTIVO DE NOPAL VERDURA EN LAS DIFERENTES FASES DE LA CADENA PRODUCTIVA. 
</t>
  </si>
  <si>
    <t xml:space="preserve">REALIZAR CAPACITACION A LA POBLACION A TRAVES DE TALLERES SOBRE EL DERECHO A LA ALIMENTACION, PIRAMIDE NUTRICIONAL, ALIMENTOS CHATARRA Y SANA ALIMENTACION Y ENTREGAR DESPENSAS COMO EJEMPLO DE LA SANA ALIMENTACION. 
</t>
  </si>
  <si>
    <t>PROGRAMA DE EQUIDAD PARA LOS PUEBLOS INDIGENAS, ORIGINARIOS Y COMUNIDADES DE DISTINTO ORIGEN NACIONAL
S025</t>
  </si>
  <si>
    <t>31 DE ENERO DEL 2017</t>
  </si>
  <si>
    <t>CIUDAD HOSPITALARIA, INTERCULTURAL Y DE ATENCIÓN A MIGRANTES
S026</t>
  </si>
  <si>
    <t>PROGRAMA DE EQUIDAD PARA LA MUJER, RURAL, INDIGENA, HUESPED Y MIGRANTE
S027</t>
  </si>
  <si>
    <t>PROGRAMA DE RECUPERACIÓN DE LA MEDICINA TRADICIONA MEXICANA Y HERBOLARIA EN LA CIUDAD DE MÉXICO
S028</t>
  </si>
  <si>
    <t xml:space="preserve"> PROGRAMA DE FORTALECIMIENTO Y APOYO A PUEBLOS ORIGINARIOS DE LA CIUDAD DE MÉXICO 
S029</t>
  </si>
  <si>
    <t>PROGRAMA DE DESARROLLO AGROPECUARIO Y RURAL
S030</t>
  </si>
  <si>
    <t>29 DE ENERO DE 2016</t>
  </si>
  <si>
    <t>PROGRAMA AGRICULTURA SUSTENTABLE A PEQUEÑA ESCALA DE LA CIUDAD DE MÉXICO
S031</t>
  </si>
  <si>
    <t>31 DE ENERO DE 2017</t>
  </si>
  <si>
    <t>PROGRAMA DE PROMOCIÓN Y FOMENTO DE LA COMERCIALIZACIÓN
S032</t>
  </si>
  <si>
    <t>PROGRAMA DE TURISMO ALTERNATIVO Y PATRIMONIAL
S033</t>
  </si>
  <si>
    <t>Persona
Ayuda</t>
  </si>
  <si>
    <t>Ayuda 
Evento</t>
  </si>
  <si>
    <t>Fideicomiso Fondo de Fomento Agropecuario del Distrito Federal (FOFADF)</t>
  </si>
  <si>
    <t>Gobierno del Distrito Federal</t>
  </si>
  <si>
    <t>Personas físicas o morales del Distrito Federal, que cumplan con lo sreuisistos previsos en las Reglas de Operación que determine el Comité Técnico.</t>
  </si>
  <si>
    <t xml:space="preserve">Fiduciario sustitto: CI Banco S.A. Institución de Banca Múltiple </t>
  </si>
  <si>
    <t xml:space="preserve">Administración e inversión del patrimonio fideicomitido para cumplir con los programas de la SAGARPA cuyas "Reglas de Operación", siendo el presente fideicomiso un instrumento para coadyuvar en su operación y la administración. </t>
  </si>
  <si>
    <t>Sin modificaciones</t>
  </si>
  <si>
    <t>Gasto corriente</t>
  </si>
  <si>
    <t>PERÍODO: Enero-Junio 2017</t>
  </si>
  <si>
    <t>Del 1 de enero al 30 de Junio de 2017 (2)</t>
  </si>
  <si>
    <t xml:space="preserve"> NOMBRE DEL ENTE PÚBLICO:  Secretaría de Desarrollo Rural y Equidad para las Comunidades</t>
  </si>
  <si>
    <t>A) La variación que existe entre la meta física programada y alcanzada, obedece a que algunas de las solicitudes ingresadas no cumplieron con los requisitos mínimos establecidos en las Reglas de Operación</t>
  </si>
  <si>
    <t>A) La variación que existe entre la meta física programada y alcanzada, obedece al incremento de la demanda de las ayudas sociales, derivado a que la población muestra un mayor interés en la implementación y aprovechamiento de los huertos urbanos</t>
  </si>
  <si>
    <t>28</t>
  </si>
  <si>
    <t>21</t>
  </si>
  <si>
    <t>14</t>
  </si>
  <si>
    <t>10</t>
  </si>
  <si>
    <t>8</t>
  </si>
  <si>
    <t>18</t>
  </si>
  <si>
    <t>Objetivo: 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</si>
  <si>
    <t>Acciones Realizadas con Gasto de Inversión: No aplica</t>
  </si>
  <si>
    <t xml:space="preserve">Acciones Realizadas con Gasto Corriente: </t>
  </si>
  <si>
    <t>FUENTE DE FINANCIAMIENTO: 11170</t>
  </si>
  <si>
    <t>Contribuir a garantizar el derecho de los pueblos originarios a preservar y enriquecer sus lenguas, conocimientos y todos los elementos que constituyen su cultura e identidad</t>
  </si>
  <si>
    <t>Porcentaje de proyectos apoyados</t>
  </si>
  <si>
    <t xml:space="preserve">Eficacia </t>
  </si>
  <si>
    <t>((Número de pueblos originarios que son apoyados para preservar y enriquecer su cultura e identidad en el año t / Número de pueblos originarios que son programados para ser apoyados en el año t-1))*100.</t>
  </si>
  <si>
    <t>Anual</t>
  </si>
  <si>
    <t xml:space="preserve">
Promover y fortalecer la identidad de los Pueblos Originarios de la Ciudad de México mediante procesos de participación social para conservar, preservar, visibilizar y difundir su patrimonio cultural y natural así como la defensa de sus derechos humanos.</t>
  </si>
  <si>
    <t xml:space="preserve">Porcentaje de asambleas realizadas </t>
  </si>
  <si>
    <t>Número de asambleas realizadas (AR) / Número de Asambleas Solicitadas (AS) x 100. 
Fórmula: NAR / NAS x 100</t>
  </si>
  <si>
    <t xml:space="preserve">C1. Impulsar la recuperación, conservación, control y desarrollo de la integridad territorial </t>
  </si>
  <si>
    <t>1. Número de personas beneficiadas directamente (PBD)/ Número de proyectos apoyados (PA)
Fórmula: PBD/PA</t>
  </si>
  <si>
    <t xml:space="preserve">C2. Fortalecer la identidad comunitaria a través del apoyo a manifestaciones artísticas y culturales </t>
  </si>
  <si>
    <t>A1. Integración completa de expedientes de solicitantes a los programas sociales a cargo de la DGEPC</t>
  </si>
  <si>
    <t xml:space="preserve">Porcentaje de expedientes integrados y validados </t>
  </si>
  <si>
    <t>Número de expedientes integrados y validados (EIV) / total de solicitudes recibidos (SR) x 100
Fórmula: EIV/ SR x 100</t>
  </si>
  <si>
    <t>A2. Asesoría para la presentación de solicitudes de los proyectos.</t>
  </si>
  <si>
    <t>Porcentaje de solicitantes asesorados.</t>
  </si>
  <si>
    <t xml:space="preserve">Calidad </t>
  </si>
  <si>
    <t>(Número de solicitantes asesorados/Total de solicitantes que requirieron asesoría) * 100.</t>
  </si>
  <si>
    <t xml:space="preserve">A3. Participación en Asambleas Comunitarias </t>
  </si>
  <si>
    <t xml:space="preserve">Participación en Asambleas Comunitarias </t>
  </si>
  <si>
    <t>Número de participantes en Asambleas Comunitarias en las que participan (ACS) / Total de Asambleas Comunitarias realizadas (TACR) x 100 
Fórmula: ACS / TACR x 100</t>
  </si>
  <si>
    <t xml:space="preserve">Anual </t>
  </si>
  <si>
    <t xml:space="preserve">Población utiliza servicios de salud tradicional, con pertinencia cultural y resolutividad en la atención primaria de la salud </t>
  </si>
  <si>
    <t xml:space="preserve">Tasa de cambio en el uso de servicios de salud tradicional </t>
  </si>
  <si>
    <t xml:space="preserve">Eficacia 
</t>
  </si>
  <si>
    <t>((número de usuarios de servicios de salud tradicional en el año t - número de usuarios de servicios de salud tradicional en el año t-1)/ número de usuarios de servicios de salud tradicional en el año t-1) * 100</t>
  </si>
  <si>
    <t>sin dato</t>
  </si>
  <si>
    <t>C1. Espacios habilitados para la atención y práctica de la medicina tradicional.</t>
  </si>
  <si>
    <t xml:space="preserve">Habilitación de los espacios para la atención y práctica de la medicina tradicional </t>
  </si>
  <si>
    <t>Eficacia</t>
  </si>
  <si>
    <t>(número de proyectos de habilitación de espacios realizados / Número de proyectos de habilitación programados ) x 100)</t>
  </si>
  <si>
    <t xml:space="preserve">C2. Jornadas de Medicina Tradicional realizadas </t>
  </si>
  <si>
    <t xml:space="preserve">Tasa de cambio anual en el número de jornadas de medicina tradicional realizadas </t>
  </si>
  <si>
    <t>((Jornadas de medicina tradicional realizadas en el año t - jornadas de medicina tradicional realizadas en el año t-1) / jornadas de medicina tradicional realizadas en el año t-1) *100</t>
  </si>
  <si>
    <t xml:space="preserve">C3. Talleres para difundir las prácticas y uso de medicina tradicional y herbolaria apoyados </t>
  </si>
  <si>
    <t xml:space="preserve">Personas asistentes satisfechas con los talleres para difundir la práctica y usos de medicina tradicional y herbolaria </t>
  </si>
  <si>
    <t>(número de personas asistentes/ satisfechas con el taller para difundir las práctica y usos de medicina tradicional y herbolaria/ número de personas asistentes al taller para difundir las práctica y usos de medicina tradicional y herbolarias) x 100</t>
  </si>
  <si>
    <t xml:space="preserve">C4. Curanderos en la Ciudad de México apoyados para su certificación </t>
  </si>
  <si>
    <t xml:space="preserve">Proporción de curanderos en la Ciudad de México certificado respecto a los que solicitaron apoyo </t>
  </si>
  <si>
    <t>((número de curanderos certificados en la Ciudad de México/ Total de curanderos que solicitaron apoyo para ser certificados)* 100</t>
  </si>
  <si>
    <t xml:space="preserve">C5. Proyectos apoyados para el cultivo, preservación y aprovechamiento de las plantas medicinales </t>
  </si>
  <si>
    <t xml:space="preserve">Porcentaje de proyectos apoyados </t>
  </si>
  <si>
    <t>(número de proyectos para el cultivo, preservación y aprovechamiento de las plantas medicinales apoyados /número de proyectos para el cultivo, preservación y aprovechamiento de las plantas medicinales recibidos) *100</t>
  </si>
  <si>
    <t>C6. Investigaciones de medicina tradicional y herbolaria apoyadas para difundir la importancia del uso y conocimiento adecuado de la medicina tradicional y la herbolaria.</t>
  </si>
  <si>
    <t>Porcentaje de difusión de contenidos</t>
  </si>
  <si>
    <t>(número de proyectos apoyados /número de proyectos recibidos x 100)</t>
  </si>
  <si>
    <t>Porcentaje de expedientes integrados y validados</t>
  </si>
  <si>
    <t>(Número de expedientes integrados y validados /total de solicitudes recibidos) * 100</t>
  </si>
  <si>
    <t>A2. Asesoría en la presentación de solicitudes de los proyectos</t>
  </si>
  <si>
    <t>Porcentaje de solicitantes asesorados</t>
  </si>
  <si>
    <t>Calidad</t>
  </si>
  <si>
    <t>(Número de solicitantes asesorados/Total de solicitantes que requirieron asesoría) *100</t>
  </si>
  <si>
    <t>A3. Entrega de apoyos a beneficiarios</t>
  </si>
  <si>
    <t>Número de proyectos con instrumento que formaliza la entrega de los recursos</t>
  </si>
  <si>
    <t>(Número de convenios formalizados/Total de proyectos apoyados) *100</t>
  </si>
  <si>
    <t xml:space="preserve">La actividad turística en pueblos originarios, ejidos, comunidades y en la zona rural de la Ciudad de México es promovida y fortalecida.
</t>
  </si>
  <si>
    <t>Tasa de cambio anual en el total de proyectos apoyados.</t>
  </si>
  <si>
    <t>((Número de proyectos apoyados en año t/ número de proyectos apoyados en el año t-1)-1)*100</t>
  </si>
  <si>
    <r>
      <t xml:space="preserve"> </t>
    </r>
    <r>
      <rPr>
        <sz val="8"/>
        <rFont val="Gotham Rounded Book"/>
      </rPr>
      <t>Contribuir a la sustentabilidad económica, ambiental social y cultural de la actividad turística en los pueblos originarios, ejidos y comunidades de la zona rural de la Ciudad de México a través de ayudas sociales dirigidas a fortalecer proyectos que promuevan el aprovechamiento del patrimonio natural y cultural de ciudad con fines turísticos.</t>
    </r>
  </si>
  <si>
    <t>Porcentaje de proyectos aprobados</t>
  </si>
  <si>
    <t>Número de proyectos aprobados (NPA) x 100 /Número de proyectos ingresados (NPI) Fórmula: PA x 100 / PI</t>
  </si>
  <si>
    <t xml:space="preserve">Fomentar  la profesionalización de guías turísticos especializados a través de ayudas para el pago de cursos de certificación
</t>
  </si>
  <si>
    <t>Porcentaje de guías que concluyen aprobatoriamente la certificación.</t>
  </si>
  <si>
    <t xml:space="preserve">Personas Aprobadas (PA)*100/Personas inscritas (PI).
Fórmula: (PA) x 100/PI
</t>
  </si>
  <si>
    <t>Monitoreo de resultados y satisfacción del programa social</t>
  </si>
  <si>
    <t>Porcentaje de beneficiarios que tienen un grado de satisfacción alto y muy alto respecto al proceso de operación, instrumentación y seguimiento de las actividades operativas del programa social.</t>
  </si>
  <si>
    <t>Número de beneficiarios que tienen un grado de satisfacción alto y muy alto respecto al proceso de operación, instrumentación y seguimiento de las actividades operativas del programa social (B+) / Total de beneficiarios (TB) x 100
Fórmula: (B+) /TB</t>
  </si>
  <si>
    <t>(Número de expedientes integrados y validados /total de solicitudes
recibidos) *
100</t>
  </si>
  <si>
    <t>Proyectos apoyados comprueban el ejercicio de los recursos</t>
  </si>
  <si>
    <t>Porcentaje de recursos comprobados</t>
  </si>
  <si>
    <t>Economía</t>
  </si>
  <si>
    <t>Número de proyectos comprobados (PC) x100/Número total de proyectos apoyados (PA)</t>
  </si>
  <si>
    <t xml:space="preserve"> Contribuir a incrementar el ingreso de las mujeres indígenas y de pueblos originarios mediante el otorgamiento de apoyos económicos y de la capacitación para la realización de proyectos productivos</t>
  </si>
  <si>
    <t xml:space="preserve">Instalación de proyectos </t>
  </si>
  <si>
    <t>Eficiencia</t>
  </si>
  <si>
    <t>Proyectos instalados/número de proyectos programados *100</t>
  </si>
  <si>
    <t>C1. Mujeres indígenas y de pueblos originarios de la Ciudad de México apoyadas para la realización de proyectos productivos que mejoren su ingreso</t>
  </si>
  <si>
    <t>Proyectos productivos de mujeres indígenas y de pueblos originarios apoyado</t>
  </si>
  <si>
    <t>(Número de proyectos productivos de mujeres indígenas y de pueblos originarios apoyados/número de proyectos de mujeres indígenas y pueblos originarios programados) *100</t>
  </si>
  <si>
    <t>C2. Asistencia técnica otorgada a los proyectos productivos de mujeres indígenas y de pueblos originarios</t>
  </si>
  <si>
    <t>Grupos de trabajo de los proyectos productivos de mujeres indígenas y de pueblos originarios reciben
asistencia técnica</t>
  </si>
  <si>
    <t>(Número de proyectos productivos de mujeres indígenas y de pueblos originarios que reciben asistencia técnica/número de proyectos de mujeres indígenas y pueblos originarios apoyados)*100</t>
  </si>
  <si>
    <t>C3. Mujeres indígenas y de pueblos originarios de la Ciudad de México fortalecen sus capacidades para ser aplicadas en actividades productivas</t>
  </si>
  <si>
    <t>Proporción de mujeres indígenas y de pueblos originarias que se capacitan para el fortalecimiento de sus actividades productivas</t>
  </si>
  <si>
    <t>(Número de mujeres indígenas y de pueblos originarios que conforman los grupos de trabajo apoyadas y reciben capacitación / Número de mujeres indígenas y de pueblos originarios que conforman los grupos de trabajo apoyadas)*100</t>
  </si>
  <si>
    <t>(Número de expedientes integrados y validados / total de solicitudes recibidos) *100</t>
  </si>
  <si>
    <t>(Número de solicitantes asesorados/Total de solicitantes que requirieron asesoría) * 100</t>
  </si>
  <si>
    <t>Contribuir a garantizar los derechos de la población objetivo</t>
  </si>
  <si>
    <t>Porcentaje de población que considera que existe discriminación hacia la población objetivo</t>
  </si>
  <si>
    <t>(Personas que consideran que existe discriminación hacia la población objetivo / Total de encuestados)* 100</t>
  </si>
  <si>
    <t>Sexenal</t>
  </si>
  <si>
    <t>Población objetivo amplía el ejercicio de sus derechos humanos</t>
  </si>
  <si>
    <t>Promoción de derechos humanos</t>
  </si>
  <si>
    <t>(Número de apoyos otorgados / Número de apoyos programados para ser entregados) *100</t>
  </si>
  <si>
    <t>Actividades económicas y generación de empleo de la población indígena y de pueblos originarios realizados</t>
  </si>
  <si>
    <t>Grupos de trabajo apoyados para su incorporación a actividades económicas</t>
  </si>
  <si>
    <t>(Número de grupos de trabajo apoyados /Número de grupos de trabajo que ingresaron solicitudes de apoyo) * 100</t>
  </si>
  <si>
    <t>Promover, difundir y visibilizar los derechos, cultura, lengua e interculturalidad de los pueblos y comunidades realizados</t>
  </si>
  <si>
    <t>Apoyos entregados para promover la interculturalidad</t>
  </si>
  <si>
    <t>(Número de apoyos entregados a proyectos/Total de apoyos programados)* 100</t>
  </si>
  <si>
    <t>Promover el acceso a la justicia de la población indígena y de pueblos y barrios originarios en la Ciudad de México.</t>
  </si>
  <si>
    <t>Apoyos que faciliten el acceso a la justicia entregados</t>
  </si>
  <si>
    <t>(Número de apoyos entregados a proyectos /Total de apoyos programados)*100</t>
  </si>
  <si>
    <t>Apoyar a la población indígena en situaciones emergentes que vulneran sus derechos y/o los pongan en situaciones de riesgo</t>
  </si>
  <si>
    <t>Apoyos otorgados para situaciones emergentes</t>
  </si>
  <si>
    <t>(Número de apoyos entregados/Total de apoyos programados)*100</t>
  </si>
  <si>
    <t>Promover el desarrollo integral de la niñez y juventud de la población objetivo</t>
  </si>
  <si>
    <t>Apoyos otorgados para  la atención de la niñez y juventud</t>
  </si>
  <si>
    <t>(Número de apoyos entregados a proyectos /Total de apoyos programados)* 100</t>
  </si>
  <si>
    <t>FUENTE DE FINANCIAMIENTO: 11170 RECURSOS FISCALES</t>
  </si>
  <si>
    <t xml:space="preserve">GUSTAVO A. MADERO, CUAUHTÉMOC,  IZTAPALAPA,  ÁLVARO OBREGÓN, TLÁHUAC, BENITO JUÁREZ, ÁLVARO OBREGÓN,VENUSTIANO CARRANZA, TLALPAN, MIGUEL HIDALGO, MILPA ALTA, IZTACALCO, AZCAPOTZALCO, </t>
  </si>
  <si>
    <t>LINDAVISTA NORTE, OBRERA, SAN FELIPE DE JESÚS, EJT CONSTITUCIONALISTA, VALLEJO VCM, SAN FELIPE DE JESÚS, GARCIMARRERO, MORELOS, CENTRO, SAN MIGUEL TOPILEJO, DESARROLLO URBANO QUETZALCÓATL, PENSIL NORTE, SAN SALVADOR CUAUHTENCO, LA ERA, PUEBLO SAN JUAN TEPENAHUAC, AGRÍCOLA PANTITLÁN, GUERRERO, UNID. M. RIVERA ANAYA ROSARIO, CABEZA DE JUÁREZ, TLACOYAQUE, 10 DE MAYO, EJERCITO DE ORIENTE U.H. ZONA P. NUEVA TENOCHTITLAN, AHUEHUETES, AJUSCO, ESCUADRÓN 201, SAN JUAN IXTAYOPÁN PUEB LA ASUNCIÓN, NARVARTE ORIENTE, VICTORIA</t>
  </si>
  <si>
    <t>TLÁHUAC, IZTAPALAPA,  MAGDALENA CONTRERAS, BENITO JUÁREZ</t>
  </si>
  <si>
    <t>BARRIO SAN MATEO, DEL MAR, LOS ÁNGELES APANOAYA, SAN BERNABÉ, 2a AMPL SANTIAGO ACAHUALTEPEC, NARVARTE ORIENTE, BARRIO SANTA BÁRBARA</t>
  </si>
  <si>
    <t>GUSTAVO A. MADERO, BENITO JUÁREZ, IZTACALCO, IZTAPALAPA, TLALPAN, CUAUHTÉMOC, COYOACÁN, TLÁHUAC</t>
  </si>
  <si>
    <t>LÁZARO CÁRDENAS 2DA SEC, NARVARTE, CAMPAMENTO 2 DE OCTUBRE, CITLALLI, LOMAS DE PADIERNA, LA ASUNCIÓN, OBRERA, LOS PARAJES, PEDREGAL DE SANTO DOMINGO, AMPL SELENE</t>
  </si>
  <si>
    <t>AZCAPOTZALCO, CUAUHTÉMOC, TLÁHUAC, BENITO JUÁREZ, ÁLVARO OBREGÓN, GUSTAVO A. MADERO</t>
  </si>
  <si>
    <t>GUSTAVO A. MADERO, CUAUHTÉMOC, BENITO JUÁREZ</t>
  </si>
  <si>
    <t>SAN FELIPE DE JESÚS, BUENAVISTA, MODERNA</t>
  </si>
  <si>
    <t xml:space="preserve">A) La meta alcanzada aumento 46%  debido al núemro de personas que solicitaron información en los modulos instalados durante el Operativo Bienvenid@ Migrante a la Ciudad de México en temporada de Semana Santa. </t>
  </si>
  <si>
    <t xml:space="preserve">A) El porcentaje de la meta alacanza deriva del aumento de solicitudes para la regularización migratoria de personas huéspedes y migrantes.  </t>
  </si>
  <si>
    <t>A) La meta fisica alcanzada aumento en un 6% debido al incremento del numero de personas solicitantes a las ayudas en esta actividad.</t>
  </si>
  <si>
    <t xml:space="preserve">A) Para este trimestre se  aprobaron 40 proyectos productivos, sin embargo, se enecuentra en proceso la liberación del recurso. </t>
  </si>
  <si>
    <t>A) La meta alcanzada aumento en un 61% debido al incremento del número de atenciones telefónica recibidas en la Linea Migrante  que solicitaron información de los programas sociales.</t>
  </si>
  <si>
    <t xml:space="preserve">A) Para este trimestre se han aprobado 40 proyectos productivos, sin embargo, se enecuentra en proceso la liberación del recurso. 
</t>
  </si>
  <si>
    <t>PROGRAMA PRESUPUESTARIO O FONDO DEL RAMO GENERAL 33:   PROGRAMA CIUDAD HOSPITALARIA, INTERCULTURAL Y DE ATENCIÓN A MIGRANTES</t>
  </si>
  <si>
    <t>Tasa de Variación de personas huéspedes, migrantes y sus familias beneficiadas por el programa social.</t>
  </si>
  <si>
    <t>Contribuir a que las personas Huéspedes, Migrantes y sus Familias que habita y/ o transitan en la Ciudad de México ejerzan sus derechos fundamenta les de salud, alimentación, educación, trabajo, equidad, igualdad e identidad.</t>
  </si>
  <si>
    <t>Fin</t>
  </si>
  <si>
    <t xml:space="preserve">Gestión </t>
  </si>
  <si>
    <t>(Número de personas beneficiarias por el programas sociales en T/Número de
personas beneficiadas por el programa social en T-1)</t>
  </si>
  <si>
    <t>ANUAL</t>
  </si>
  <si>
    <t>'Porcentaje de personas huéspedes, migrantes y sus familias beneficiarias por el programa social</t>
  </si>
  <si>
    <t>La población huésped, migrante y sus familias que transitan y/o habitan en la Ciudad de México acceden a los programas del Gobierno de la
ciudad.</t>
  </si>
  <si>
    <t>Próposito</t>
  </si>
  <si>
    <t>(Número de personas beneficiadas por el programa social/Número de personas que solicitaron apoyo por el programa social)*100</t>
  </si>
  <si>
    <t>Variación porcentual de personas beneficiadas por el Operativo Bienvenid@ Migrante para brindar información.</t>
  </si>
  <si>
    <t xml:space="preserve">Acciones encaminadas al acceso a la justiacia y Derechos Humanos a la población huésped y migrante </t>
  </si>
  <si>
    <t>Componente</t>
  </si>
  <si>
    <t>(Número de personas atendidas por el Operativo Bienvenid@ Migrante en T/ Número de personas atendidas por el Operativo Bienvenid@ Migrante en T- 1)</t>
  </si>
  <si>
    <t xml:space="preserve">Porcentaje de huéspedes, migrantes y sus familias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</si>
  <si>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</si>
  <si>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</si>
  <si>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OSFL que obtuvieron apoyo económico para proyectos de investigación, de atención a personas  migrantes</t>
  </si>
  <si>
    <t xml:space="preserve">(Número de OSC beneficiarias por el programa social/Número de proyectos inscritos por OSC al programa social)*100                                                                                                                                                                                                    </t>
  </si>
  <si>
    <t>'Porcentaje de personas huéspedes, migrantes y sus familias que acceden al programa social en su componente de Gestión Social</t>
  </si>
  <si>
    <t xml:space="preserve">Componente: Gestión Social a Huéspedes, Migrantes y sus Familias </t>
  </si>
  <si>
    <t>(Número de personas huéspedes, migrantes y sus famamilias beneficiadas /Número  de personas huéspedes, migrantes y sus familias que solicitaron apoyo para Gestión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</si>
  <si>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</si>
  <si>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</si>
  <si>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</si>
  <si>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</si>
  <si>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personas huéspedes, migrantes y sus familias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</si>
  <si>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</si>
  <si>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</si>
  <si>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</si>
  <si>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Actividades</t>
  </si>
  <si>
    <t xml:space="preserve">PROGRAMA PRESUPUESTARIO O FONDO DEL RAMO GENERAL 33: PROGRAMA DE EQUIDAD PARA LA MUJER RURAL, INDÍGENA, HUÉSPED Y MIGRANTE, COMPONENTE IMPULSO A LA MUJER HUÉSPED Y MIGRANTE  </t>
  </si>
  <si>
    <t>Tasa de Variación de Proyectos productivos de mujeres migrantes y sus familias financiados</t>
  </si>
  <si>
    <t>Lograr la disminución de la brecha de desigualdad a través de proyectos productivos impulsados por mujeres huéspedes, migrantes y sus familias en situación de vulnerabilidad</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</si>
  <si>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</si>
  <si>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</si>
  <si>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</si>
  <si>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</si>
  <si>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</si>
  <si>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</si>
  <si>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</si>
  <si>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</si>
  <si>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</si>
  <si>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</si>
  <si>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</si>
  <si>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</si>
  <si>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</si>
  <si>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</si>
  <si>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</si>
  <si>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</si>
  <si>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</si>
  <si>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</si>
  <si>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</si>
  <si>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</si>
  <si>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Nota: Los resultados de los indicadores en mención se reportaran de manera anual, es decir al finalizar el ejercicio fiscal.</t>
  </si>
  <si>
    <t>Álvaro Obregón, Azcapotzalco, Benito Juárez, Coyoacán, Cuauhtémoc, Gustavo A. Madero, Iztapalapa, Iztacalco, Miguel Hidalgo, Tláhuac, Venustiano Carranza y Xochimilco</t>
  </si>
  <si>
    <t>BARRIO SAN MARCOS,  SAN JUAN IXTAYOAPAN,NUEVA ESPAÑA,MICHOACANA, LAS PEÑAS, LAS PEÑAS,STUNAM,BARRIO SAN MIGUEL, NONOALCO TLATELOLCO,PEDREGAL DE CARRASCO,MIGUEL HIDALGO,GUERRERO,GUADALUPE TEPEYAC, REFORMA POLITICA,JARDIN BALBUENA, ALIANZA POPULAR REV,AERONAUTICA MILITAR,  CAMPESTRE ARAGON AZT, PEDREGAL DE SANTO DOMINGO, PROGRESO, MAZA, ANAHUAC I SECCION, NACIONAL, GABRIEL RAMOS MILLAN, STA ANITA, U H NA HAL TI, AMPL DANIEL GARZA, NUEVA ATZACOALCO, SAN ALVARO, NARVARTE, AMPL DANIEL GARZA, VALLEJO, GUADALUPE , OBRERA POPULAR, INSURGENTES, COL ARGENTINA ANTIGUA, COVE, JUAN GONZALEZ ROMERO, PUEBLO SANTA CATARINA, MOCTEZUMA 2DA SECCION, TRANSITO.</t>
  </si>
  <si>
    <t>AZCAPOTZALCO, TABACALERA, GUADALUPE BARRIO, GENERAL PEDRO MARÍA ANAYA,  MORELOS, DESARROLLO URBANO, SAN FELIPE DE JESÚS,  LA PRADERA, BENITO JUÁREZ, CUAUHTÉMOC, COYOACÁN,  GUSTAVO A. MADERO,IZTAPALAPA,XOCHIMILCO.</t>
  </si>
  <si>
    <t>Ayuda
Personal</t>
  </si>
  <si>
    <t>37</t>
  </si>
  <si>
    <t>7</t>
  </si>
  <si>
    <t>Porcentaje de demanda de proyectos recibidos</t>
  </si>
  <si>
    <t>Tasa de variación de proyectos totales aprobados</t>
  </si>
  <si>
    <t>Proyecto de agricultura urbana</t>
  </si>
  <si>
    <t>Proyectos de producción orgánica en zona rural</t>
  </si>
  <si>
    <t>Proyectos de mejoramiento de traspatios</t>
  </si>
  <si>
    <t>Elaboración y publicación de las reglas de operación</t>
  </si>
  <si>
    <t>Entrega de ayudas</t>
  </si>
  <si>
    <t>Visitas de seguimiento y supervisión</t>
  </si>
  <si>
    <t>Los habitantes de la ciudad de México implementan proyectos agropecuarios</t>
  </si>
  <si>
    <t>Proyectos productivos agrícolas en zonas urbanas</t>
  </si>
  <si>
    <t xml:space="preserve">Proyectos productivos orgánicos agrícolas en zonas rurales </t>
  </si>
  <si>
    <t>Proyectos productivos pecuarios en la zona rural</t>
  </si>
  <si>
    <t>Porcentaje de los documentos normativos del programa publicados</t>
  </si>
  <si>
    <t>Porcentaje de cumplimiento de entrega de ayudas</t>
  </si>
  <si>
    <t>Tasa de variación de las visitas de supervisión y seguimiento realizadas</t>
  </si>
  <si>
    <t xml:space="preserve">Fin </t>
  </si>
  <si>
    <t>Propósito</t>
  </si>
  <si>
    <t>Proyectos recibidos/proyectos programados *100</t>
  </si>
  <si>
    <t>(Proyectos aprobados en año t/ proyectos aprobados año t-1)-1*100</t>
  </si>
  <si>
    <t>Proyectos productivos agrícolas en zona urbana aprobados/Pproyectos ingresados*100</t>
  </si>
  <si>
    <t>Proyectos productivos apecuarios en la zona rural aprobados/ proyectos ingresados *100</t>
  </si>
  <si>
    <t>Número de documentos normativos publicados/ Número de documentos normativos programados *100</t>
  </si>
  <si>
    <t>Número de ayudas enregadas /Número de ayudas aprobadas *100</t>
  </si>
  <si>
    <t>(Número de supervisiones realizadas en el año t/ Número de supervisiones realizadas en el añot-1)-1*100</t>
  </si>
  <si>
    <t>N/D</t>
  </si>
  <si>
    <t>Impuslar la producción agropecuaria sustentable a pequeña escala en la Ciudad de México mediante la entrega de ayudas</t>
  </si>
  <si>
    <t>ÁLVARO OBREGÓN, AZCAPOTZALCO, BENITO JUÁREZ, COYOACÁN, CUAHUTÉMOC, GUSTAVO A.MADERO, IZTACALCO, IZTAPALAPA, MAGDALENA CONTRERAS, MIGUEL HIDALGO, MILPA ALTA, TLÁHUAC, TLALPAN, VENUSTIANO CARRANZA, XOCHIMILCO.</t>
  </si>
  <si>
    <t>ALFONSO XIII, AMPLIACIÓN MIGUEL HGO., ANTIGUA ARGENTINA, LA CANDELARIA, TICOMAN, BARRIO DE SAN JUAN, BARRIO SAN MIGUEL, CENTINELA, CERRRILLERA, REFINERIA PEÑON AZTECA, COPILCO EL ALTO, CORPUS CHRISTY, DUADRANTE DE SAN FRANCISCO, CUAUHTÉMOC, CULHUACÁN, CTEM SECCION X, FRACCIONAMIENTO BENITO JUÁREZ, LAS CAMPANAS, GENERAL IGNACIO ZARAGOZA, GUADALUPE LA DRAGA, LAS PEÑAS, MAGDALENA MISHUXA, MORELOS NARVARTE, NUEVA SANTA MARÍA,PARQUE SAN ANDRÉS, NUEVA SANTA MARÍA, PASEOS DE TAXQUEÑA, PEDREGAL DE SANTA ÚRSULA, POPOTLA, PUEBLO SANTA BÁRBARA, REYNOSA TAMAULIPAS, ROMA NORTE, ROMA SUR, ROMERO DE TERREROS, SAN ÁLVARO, SAN ANDRÉS AHUAYACAN, SAN ANDRÉS TETEPILCO, SAN BARTOLO AMEYALCO, SAN BARTOLO CAHUALTONGO, SAN PEDRO ACTOPAN, SAN PEDRO XALOA, SANTA ÚRSULA COAPA, TOERRES DE POTRERO, UNIDAD DEL ROSARIO ii, UNIDAD EJÉRCITO DE ORIENTE ii, uNIDAD CENTRO, LINDAVISTA, VALLEJO</t>
  </si>
  <si>
    <t>A)  No se presenta variación</t>
  </si>
  <si>
    <t>B)  No se presenta variación</t>
  </si>
  <si>
    <t xml:space="preserve">B)  La diferencia aquí registrada se encuentra en la partida 21411100 mediante la cual se pagan las obligaciones contraidas en el contrato SEDEREC/08/2017. Dichos pagos cubren los importes establecidos  mediante dos facturas: 4024 y 4566, por un monto de 128,999.87 y 32,666.65 respectivamente. De esta manera, se da cumplimiento a lo establecido en el contrato en mención, optimizando los costos del mismo. </t>
  </si>
  <si>
    <t>No se han realizado acciones con recursos de orígen federal en el período de reporte</t>
  </si>
  <si>
    <r>
      <t xml:space="preserve">Acciones Realizadas con Gasto Corriente:  </t>
    </r>
    <r>
      <rPr>
        <sz val="9"/>
        <rFont val="Gotham Rounded Book"/>
      </rPr>
      <t>Los recursos erogados para esta actividad institucional se destinaron al pago, de salarios y asimilables que corresponden al líder cordinador de proyectos que llevará a cabo el seguimiento, operación y monitoreo de la Unidad de Igualdad Sustantiva</t>
    </r>
  </si>
  <si>
    <r>
      <rPr>
        <b/>
        <sz val="9"/>
        <rFont val="Gotham Rounded Book"/>
      </rPr>
      <t>Acciones Realizadas con Gasto Corriente</t>
    </r>
    <r>
      <rPr>
        <sz val="9"/>
        <rFont val="Gotham Rounded Book"/>
      </rPr>
      <t>: a).- Se atendió a población indígena brindándoles asesorías jurídicas a 13 mujeres y 15 hombres de las etnias mazahua, 
náhuatl, tzeltal, mixteco y triqui, la temática de las asesorías se encontraban enmarcadas en materias civil, penal, laboral y familiar.
b).- Se brindó acompañamientos a 10 mujeres y 3 hombres.
c).- Se realizó la revisión de 21 expedientes, de los cuales 3 correspondían a mujeres y 18 a hombres. 
d).- Se realizaron actividades de formación, difusión y monitoreo del programa social
e).- Apoyo y seguimiento a las designaciones de intérpretes realizadas a las dependencias solicitantes.                                                                                                                                                                                                                       
f).- Se atendieron 56 solicitudes de interpretación y/o traducción en las lenguas chinateco, chocholteca, mazahua, mazateco, mixteco, 
náhuatl, otomí, triqui, tzeltal, tzotzil, zapoteco y zoque, los ámbitos de las asistencias fueron: penal, educativo, salud, familiar e institucional.
g).- De las 56 asistencias 24 fueron atendidas por 11 mujeres interpretes y 32 por 20 hombres interpretes.  
h).- De las 56 asistencias brindadas suman un total de 186 horas de interpretación oral y 43 cuartillas de traducción escrita. 
i).-  El 07 de junio se llevó a cabo la entrega de 21 ayudas sociales a integrantes de la Red de Interpretes-Traductores en Lenguas Indígenas 
Nacionales de la Ciudad de México, en la sala de juntas de la SEDEREC.                                                                                                                                               
j).- Apoyo y seguimiento a las designaciones de intérpretes realizadas a las dependencias solicitantes.</t>
    </r>
  </si>
  <si>
    <r>
      <t>Objetivo:</t>
    </r>
    <r>
      <rPr>
        <sz val="9"/>
        <rFont val="Gotham Rounded Book"/>
      </rPr>
      <t xml:space="preserve"> Contribuir a minimizar la brecha de género a partir de acciones afirmativas que permitan una mejora en la calidad de vida de las mujeres indígenas, rurales, huéspedes y migrantes</t>
    </r>
  </si>
  <si>
    <r>
      <t xml:space="preserve"> Objetivo: </t>
    </r>
    <r>
      <rPr>
        <sz val="9"/>
        <rFont val="Gotham Rounded Book"/>
      </rPr>
      <t>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</si>
  <si>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r>
      <t>Acciones Realizadas con Gasto Corriente:</t>
    </r>
    <r>
      <rPr>
        <sz val="9"/>
        <rFont val="Gotham Rounded Book"/>
      </rPr>
      <t xml:space="preserve"> Acciones Realizadas con Gasto Corriente: Durante el trimestre se apoyaron 31 acciones de formación, difusión y monitoreo de los programas sociales de la Dirección de Atención a Huéspedes, Migrantes y sus Familias, así mismo, se llevo a cabo el Operativo "Bienvenido Migrante a la Ciudad de México" temporada de Semana Santa del 03 al 22 de Abril, se brindaron 1,859 atenciones en los modulos en temas referentes a Derechos Humanos y sobre los  Programas Sociales de la SEDEREC enfocado a la población huésped, migrante y sus familias. Se instalaron 16 módulos en puntos de mayor afluencia: Aeropuerto Internacional de la Ciudad de México, terminales de autobuses, Sistema de Transporte Colectivo Metro, explanadas Delegacionales y puntos turísticos. </t>
    </r>
  </si>
  <si>
    <r>
      <t xml:space="preserve">Objetivo: </t>
    </r>
    <r>
      <rPr>
        <sz val="9"/>
        <rFont val="Gotham Rounded Book"/>
      </rPr>
      <t>Apoyar a la población infantil y adolescente fortaleciendo su identidad indígena y originaria, e incentivando su permanencia escolar.</t>
    </r>
  </si>
  <si>
    <r>
      <t>Acciones Realizadas con Gasto Corriente:</t>
    </r>
    <r>
      <rPr>
        <sz val="9"/>
        <rFont val="Gotham Rounded Book"/>
      </rPr>
      <t xml:space="preserve"> a).-Se abrió la ventanilla N° 7 el día 15 de junio de 2017, en donde se recibieron 741 solicitudes durante este período, cerrando la ventanilla el 28 de junio de 2017.  
b).-Se inició la revisión de expedientes.</t>
    </r>
  </si>
  <si>
    <r>
      <t>Objetivo:</t>
    </r>
    <r>
      <rPr>
        <sz val="9"/>
        <rFont val="Gotham Rounded Book"/>
      </rPr>
      <t xml:space="preserve"> Contribuir al fortalecimiento de los Pueblos Originarios de la Ciudad de México mediante el desarrollo de su patrimonio cultural, de sus tradiciones, expresiones culturales, artísticas y de su cosmovisión, a través de ayudas económicas, eventos, capacitaciones y talleres.</t>
    </r>
  </si>
  <si>
    <r>
      <t xml:space="preserve">Acciones Realizadas con Gasto Corriente: </t>
    </r>
    <r>
      <rPr>
        <sz val="9"/>
        <rFont val="Gotham Rounded Book"/>
      </rPr>
      <t xml:space="preserve">Acciones de monitoreo y seguimiento: 
a).- Durante el mes de febrero se realizaron 15 platicas informativas  y un curso de capacitación al cual acudieron 36 personas.
b).-Durante el mes de marzo se realizaron asambleas comunitarias en los pueblos originarios con la participación activa de mujeres. 
c).-  Además se realizaron actividades de formación, difusión y monitoreo del programa social.
</t>
    </r>
  </si>
  <si>
    <r>
      <t>Objetivo:</t>
    </r>
    <r>
      <rPr>
        <sz val="9"/>
        <rFont val="Gotham Rounded Book"/>
      </rPr>
      <t xml:space="preserve"> Apoyar a curanderas y curanderos que practiquen la Medicina Tradicional Mexicana; a personas productoras de plantas medicinales; contribuyendo a garantizar el derecho a la salud con pertenencia indígena, promoviendo la conservación y práctica de los conocimientos de los pueblos indígenas en materia de salud, a través de ayudas económicas, servicios, eventos, capacitaciones y talleres.</t>
    </r>
  </si>
  <si>
    <r>
      <t xml:space="preserve">Objetivo:  </t>
    </r>
    <r>
      <rPr>
        <sz val="9"/>
        <rFont val="Gotham Rounded Book"/>
      </rPr>
      <t>Promover y apoyar acciones encaminadas a una equidad para los pueblos indígenas y comunidades étnicas mediante ayudas ante situaciones emergentes y apoyos para el desarrollo de actividades económicas y productivas.</t>
    </r>
  </si>
  <si>
    <r>
      <t>Acciones Realizadas con Gasto Corriente: 2do. Trimestre (abril-junio):</t>
    </r>
    <r>
      <rPr>
        <sz val="9"/>
        <rFont val="Gotham Rounded Book"/>
      </rPr>
      <t xml:space="preserve">
a).- Se atendieron 11 solicitudes de situación emergente: 2 para cirugía del corazón, 3 para apoyos de medicamentos, 1 para cirugía de cataratas,  2 aparatos auditivos, 
1 para el reintegro de gastos funerarios, 2 para operación.
b).-Se realizaron actividades de monitoreo y seguimiento de proyectos de la actividad "apoyo a la economía indígena y originaria" ; asimismo se finiquitaron proyectos del año 2016. 
c).-Se recepcionaron solicitudes de acceso al programa, se llevó a cabo la evaluación de los proyectos, se dictaminó en mesa de trabajo para apoyar a 13 proyectos de la actividad 
apoyo a la economía indígena y originaria del ejercicio fiscal 2017.</t>
    </r>
  </si>
  <si>
    <r>
      <t xml:space="preserve">Objetivo:  </t>
    </r>
    <r>
      <rPr>
        <sz val="9"/>
        <rFont val="Gotham Rounded Book"/>
      </rPr>
      <t>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</si>
  <si>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r>
      <t xml:space="preserve">Acciones Realizadas con Gasto Corriente: </t>
    </r>
    <r>
      <rPr>
        <sz val="9"/>
        <rFont val="Gotham Rounded Book"/>
      </rPr>
      <t xml:space="preserve"> Durante el trimestre se apoyaron 12 acciones de formación, difusión y monitoreo de los programas sociales de la Dirección de Atención a Huéspedes, Migrantes y sus Familias, así mismo, se otorgaron 94 apoyos económicos a la población huésped y migrante extranjera que residenten en la Ciudad de México para los trámites correspondientes a la regularización migratoria ante el Instituto Nacional de Migración, obtención de residencia temporal o permanente, trámite de pasaporte, visa, renovación y/o reposición de documento migratorio y cambio de condición de estancia en el país. </t>
    </r>
  </si>
  <si>
    <t>1600</t>
  </si>
  <si>
    <t>1700</t>
  </si>
  <si>
    <r>
      <t xml:space="preserve">Objetivo: </t>
    </r>
    <r>
      <rPr>
        <sz val="9"/>
        <rFont val="Gotham Rounded Book"/>
      </rPr>
      <t>Contribuir a que las personas huéspedes, migrantes y sus familias al transitar en la Ciudad de México puedan acceder a los derechos de salud, alimentación, trabajo, equidad, identidad y regularización migratoria a través de los programas sociales y del Gobierno de la Ciudad de México.</t>
    </r>
  </si>
  <si>
    <r>
      <t xml:space="preserve">Acciones Realizadas con Gasto Corriente: </t>
    </r>
    <r>
      <rPr>
        <sz val="9"/>
        <rFont val="Gotham Rounded Book"/>
      </rPr>
      <t>Otorgar apoyos económicos a la población huésped, migrante y sus familias en situaciones emergentes para: compra de alimentos, medicamentos, material quirúrgico, aparatos auditivos u ortopédicos, equipo ambulatorio; trámite de apostille, corrección y/o traducción de actas de nacimiento e inscripción al Registro Civil, apoyo para el pago de servicios funerarios, pago de transporte terrestre para migrantes de retorno. Se brinda asesoría jurídica, canalización a  albergues temporales con apoyo de Organizaciones de la Sociedad Civil y a hospitales de la Secretaría de Salud;  trámites para la obtención del Seguro de Desempleo ante la Secretaría del Trabajo y Fomento al Empleo de la Ciudad de México. En el Aeropuerto de la Ciudad de México a través del Procedimiento de Repatriación al interior de México (PRIM) del Instituto Nacional de Migración, se brinda información, asesoria y en su caso se canaliza a la SEDEREC su seguimiento.Cabe mencionar que la meta programada de ayudas directas es de 116 sin embargo se aprobaron ante la Mesa de Trabajo 129 de 148 solicitudes; debido a que el monto solicitado fue menor, lo que dio oportunidad de beneficiar a más personas huéspedes, migrantes y sus familias ( en su mayoria poblacíón de nacionalidad venezolana); la liberación del recurso se encuentera en proceso.</t>
    </r>
  </si>
  <si>
    <r>
      <t>Objetivo:</t>
    </r>
    <r>
      <rPr>
        <sz val="9"/>
        <rFont val="Gotham Rounded Book"/>
      </rPr>
      <t xml:space="preserve"> Contribuir al desarrollo de proyectos productivos para las mujeres huéspedes, migrantes y sus familias de la Ciudad de México que coadyuven al bienestar y reinserción económica que disminuyan la brecha de desigualdad.</t>
    </r>
  </si>
  <si>
    <r>
      <t xml:space="preserve">Acciones Realizadas con Gasto Corriente: </t>
    </r>
    <r>
      <rPr>
        <sz val="9"/>
        <rFont val="Gotham Rounded Book"/>
      </rPr>
      <t>Se emitio la convocatoria para el Programa de Equidad para la Mujuer Rural, Huésped y Migrante. Componente Impulso a la Mujer Huésped y Migrante, se recepcionaron 43 proyectos productivos de los cuales se aprobaron 40  proyectos de mujeres huéspedes, migrantes y sus familias, sin embargo, no se han otorgado apoyos económicos para la implemnetación de estos.</t>
    </r>
  </si>
  <si>
    <r>
      <t xml:space="preserve">Acciones Realizadas con Gasto Corriente: </t>
    </r>
    <r>
      <rPr>
        <sz val="9"/>
        <rFont val="Gotham Rounded Book"/>
      </rPr>
      <t>Atención vía telefónica a personas huéspedes, migrantes y sus familias para informar, orientar y/o canalizarlas a las instancias correspondientes para acceder a los programas sociales de la Sederec y del Gobierno de la Ciudad de México. La población atendida son migrantes nacionales y extranjeros que residen en la Ciudad de México o en Estados Unidos. Para este trimestre la meta alcanzada aumento en un 61% debido al incremento del número de atenciones telefónica recibidas en la Linea Migrante  que solicitaron información de los programas sociales.</t>
    </r>
  </si>
  <si>
    <r>
      <t xml:space="preserve">Objetivo: </t>
    </r>
    <r>
      <rPr>
        <sz val="9"/>
        <rFont val="Gotham Rounded Book"/>
      </rPr>
      <t>Contribuir al desarrollo de proyectos productivos para las mujeres huéspedes, migrantes y sus familias de la Ciudad de México que coadyuven al bienestar y reinserción económica que disminuyan la brecha de desigualdad.</t>
    </r>
  </si>
  <si>
    <r>
      <t xml:space="preserve">Acciones Realizadas con Gasto Corriente: </t>
    </r>
    <r>
      <rPr>
        <sz val="9"/>
        <rFont val="Gotham Rounded Book"/>
      </rPr>
      <t xml:space="preserve">Otorgar apoyos económicos para el impulso de proyectos productivos que coadyuven al bienestar y reinserción económica de las personas huéspedes, migrantes y sus familias de la Ciudad de México, realizar acciones de formación y capacitación con la finalidad de que adquieran conocimientos y herramientas necesarias para llevar a cabo sus proyectos. Para este trimestre se aprobaron 48 proyectos productivos de 68 solicitudes. Sin embargo, se enecuentra en proceso la liberación del recurso. </t>
    </r>
  </si>
  <si>
    <t>A)  La variación se encuentra vinculada al proceso de dictaminación de las solicitudes de los programas sociales, ya que para ello es necesaria la visita a las unidades de producción que se vinculan a la solicitud de ayuda.</t>
  </si>
  <si>
    <t>A) La variación se encuentra relacionada al proceso de dictaminación de las solicitudes de ayuda.</t>
  </si>
  <si>
    <t>A) La variación se encuentra vinculada a los montos de ayuda que permitieron el incremento señalado.</t>
  </si>
  <si>
    <t>A) Las metas se encuentran vinculadas al Convenio de Coordinación para el Desarrollo Rural Sustentable 2015-2018 y su Anexo Técnico 2017, el cual fue enviado debidamente firmado por SAGARPA hasta finales del mes de junio, pese a que su trámite se inició en febrero</t>
  </si>
  <si>
    <t>A)La variación se encuentra vinculada al proceso de dictaminación de las solicitudes de los programas sociales, ya que para ello es necesaria la visita a las unidades de producción que se vinculan a la solicitud de ayuda.</t>
  </si>
  <si>
    <r>
      <t>Acciones Realizadas con Gasto Corriente</t>
    </r>
    <r>
      <rPr>
        <sz val="9"/>
        <rFont val="Gotham Rounded Book"/>
      </rPr>
      <t>: No se realizaron acciones</t>
    </r>
  </si>
  <si>
    <r>
      <rPr>
        <b/>
        <sz val="9"/>
        <rFont val="Gotham Rounded Book"/>
        <family val="3"/>
      </rPr>
      <t xml:space="preserve">Objetivo: </t>
    </r>
    <r>
      <rPr>
        <sz val="9"/>
        <rFont val="Gotham Rounded Book"/>
        <family val="3"/>
      </rPr>
      <t>Brindar ayudas económicas o en especie o servicios para la satisfacción de necesidades diversas no vinculadas directamente con la producción</t>
    </r>
  </si>
  <si>
    <r>
      <rPr>
        <b/>
        <sz val="9"/>
        <rFont val="Gotham Rounded Book"/>
      </rPr>
      <t xml:space="preserve">Objetivo: </t>
    </r>
    <r>
      <rPr>
        <sz val="9"/>
        <rFont val="Gotham Rounded Book"/>
      </rPr>
      <t>Apoyar a mujeres de pueblos originarios y comunidades indígenas promoviendo el desarrollo de actividades productivas que fomenten su autonomía económica; y propiciar su participación en procesos de fortalecimiento de liderazgos que contribuyan en la disminución de las brechas de desigualdad, exclusión e inquietud social; a través de ayudas económicas, servicios, eventos, capacitaciones y talleres.</t>
    </r>
  </si>
  <si>
    <r>
      <rPr>
        <b/>
        <sz val="9"/>
        <rFont val="Gotham Rounded Book"/>
      </rPr>
      <t>Objetivo:</t>
    </r>
    <r>
      <rPr>
        <sz val="9"/>
        <rFont val="Gotham Rounded Book"/>
      </rPr>
      <t xml:space="preserve"> Contribuir al empoderamiento económico y personal de las mujeres habitantes de las zonas rurales de la Ciudad de México, a través de ayudas económicas y capacitación.</t>
    </r>
  </si>
  <si>
    <r>
      <t xml:space="preserve">Acciones Realizadas con Gasto Corriente: </t>
    </r>
    <r>
      <rPr>
        <sz val="9"/>
        <rFont val="Gotham Rounded Book"/>
      </rPr>
      <t>No se realizaron acciones</t>
    </r>
  </si>
  <si>
    <r>
      <rPr>
        <b/>
        <sz val="9"/>
        <rFont val="Gotham Rounded Book"/>
      </rPr>
      <t xml:space="preserve">Objetivo: </t>
    </r>
    <r>
      <rPr>
        <sz val="9"/>
        <rFont val="Gotham Rounded Book"/>
        <family val="3"/>
      </rPr>
      <t>Otorgar ayudas por contingencias climatológicas o desastres naturales que contribuyan a mitigar el impacto negativo en las unidades de producción de las personas productoras en la zona rural de la Ciudad de México.</t>
    </r>
  </si>
  <si>
    <r>
      <rPr>
        <b/>
        <sz val="9"/>
        <rFont val="Gotham Rounded Book"/>
      </rPr>
      <t>Acciones Realizadas con Gasto Corriente</t>
    </r>
    <r>
      <rPr>
        <sz val="9"/>
        <rFont val="Gotham Rounded Book"/>
      </rPr>
      <t>:  No se realizaron acciones</t>
    </r>
  </si>
  <si>
    <r>
      <rPr>
        <b/>
        <sz val="9"/>
        <rFont val="Gotham Rounded Book"/>
      </rPr>
      <t>Objetivo:</t>
    </r>
    <r>
      <rPr>
        <sz val="9"/>
        <rFont val="Gotham Rounded Book"/>
        <family val="3"/>
      </rPr>
      <t xml:space="preserve"> Proporcionar ayudas para que instancias gubernamentales federales especializadas realicen proyectos enfocados en la sanidad e inocuidad agropecuaria en la Ciudad de México.</t>
    </r>
  </si>
  <si>
    <r>
      <rPr>
        <b/>
        <sz val="9"/>
        <rFont val="Gotham Rounded Book"/>
      </rPr>
      <t>Acciones Realizadas con Gasto Corriente:</t>
    </r>
    <r>
      <rPr>
        <sz val="9"/>
        <rFont val="Gotham Rounded Book"/>
        <family val="3"/>
      </rPr>
      <t xml:space="preserve"> No se realizaron acciones</t>
    </r>
  </si>
  <si>
    <r>
      <rPr>
        <b/>
        <sz val="9"/>
        <rFont val="Gotham Rounded Book"/>
      </rPr>
      <t>Objetivo:</t>
    </r>
    <r>
      <rPr>
        <sz val="9"/>
        <rFont val="Gotham Rounded Book"/>
        <family val="3"/>
      </rPr>
      <t xml:space="preserve"> 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r>
  </si>
  <si>
    <r>
      <rPr>
        <b/>
        <sz val="9"/>
        <rFont val="Gotham Rounded Book"/>
      </rPr>
      <t xml:space="preserve">Acciones Realizadas con Gasto Corriente: </t>
    </r>
    <r>
      <rPr>
        <sz val="9"/>
        <rFont val="Gotham Rounded Book"/>
      </rPr>
      <t xml:space="preserve"> Se entregaron ayudas para actividades de monitoreo, difusión y seguimiento de las actividades operativas del Programa. </t>
    </r>
  </si>
  <si>
    <r>
      <t xml:space="preserve">Acciones Realizadas con Gasto de Inversión: </t>
    </r>
    <r>
      <rPr>
        <sz val="9"/>
        <rFont val="Gotham Rounded Book"/>
      </rPr>
      <t>No aplica</t>
    </r>
  </si>
  <si>
    <r>
      <rPr>
        <b/>
        <sz val="9"/>
        <rFont val="Gotham Rounded Book"/>
      </rPr>
      <t>Acciones Realizadas con Gasto Corriente:</t>
    </r>
    <r>
      <rPr>
        <sz val="9"/>
        <rFont val="Gotham Rounded Book"/>
      </rPr>
      <t xml:space="preserve"> No se realizaron acciones</t>
    </r>
  </si>
  <si>
    <t>• Promover acciones de información, difusión, monitores y seguimiento a las actividades operativas del Programa</t>
  </si>
  <si>
    <r>
      <rPr>
        <b/>
        <sz val="9"/>
        <rFont val="Gotham Rounded Book"/>
      </rPr>
      <t xml:space="preserve">Acciones Realizadas con Gasto Corriente: </t>
    </r>
    <r>
      <rPr>
        <sz val="9"/>
        <rFont val="Gotham Rounded Book"/>
      </rPr>
      <t xml:space="preserve">Se entregaron ayudas para actividades de monitoreo, difusión y seguimiento de las actividades operativas del Programa. </t>
    </r>
  </si>
  <si>
    <r>
      <rPr>
        <b/>
        <sz val="9"/>
        <rFont val="Gotham Rounded Book"/>
      </rPr>
      <t>Objetivo:</t>
    </r>
    <r>
      <rPr>
        <sz val="9"/>
        <rFont val="Gotham Rounded Book"/>
      </rPr>
      <t xml:space="preserve">  Se brindan ayudas para contribuir a la conservación, uso y manejo sustentable de suelo, agua y vegetación utilizados en la producción agropecuaria de la Ciudad de México.</t>
    </r>
  </si>
  <si>
    <r>
      <rPr>
        <b/>
        <sz val="9"/>
        <rFont val="Gotham Rounded Book"/>
      </rPr>
      <t>Acciones Realizadas con Gasto Corriente</t>
    </r>
    <r>
      <rPr>
        <sz val="10"/>
        <rFont val="Gotham Rounded Book"/>
        <family val="3"/>
      </rPr>
      <t>: No se realizaron acciones</t>
    </r>
  </si>
  <si>
    <r>
      <rPr>
        <b/>
        <sz val="9"/>
        <rFont val="Gotham Rounded Book"/>
      </rPr>
      <t xml:space="preserve">Objetivo: </t>
    </r>
    <r>
      <rPr>
        <sz val="10"/>
        <rFont val="Gotham Rounded Book"/>
        <family val="3"/>
      </rPr>
      <t xml:space="preserve">Se brindan ayudas para la mejora, especialización, consolidación y/o crecimiento de las unidades de producción acuícolas y agropecuarias. </t>
    </r>
  </si>
  <si>
    <r>
      <rPr>
        <b/>
        <sz val="9"/>
        <rFont val="Gotham Rounded Book"/>
      </rPr>
      <t>Objetivo:</t>
    </r>
    <r>
      <rPr>
        <sz val="9"/>
        <rFont val="Gotham Rounded Book"/>
      </rPr>
      <t xml:space="preserve">  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r>
  </si>
  <si>
    <r>
      <rPr>
        <b/>
        <sz val="9"/>
        <rFont val="Gotham Rounded Book"/>
      </rPr>
      <t xml:space="preserve">Acciones Realizadas con Gasto Corriente: </t>
    </r>
    <r>
      <rPr>
        <sz val="9"/>
        <rFont val="Gotham Rounded Book"/>
        <family val="3"/>
      </rPr>
      <t>Se brindaron 29 ayudas para acciones de información, difusión, monitoreo y seguimiento a las actividades operativas del Programa, a personas que participaron en la difusión de las Reglas de Operación y las Convocatorias publicadas en las GOCDMX del 31 de enero y 22 de marzo de 2017, así como en las pláticas informativas realizadas en los Centros Regionales a las que acudieron 2810 personas. Además participaron en la apertura y cierre de ventanillas, entre marzo y abril, así como la revisión de documentación y de unidades de producción</t>
    </r>
  </si>
  <si>
    <r>
      <rPr>
        <b/>
        <sz val="9"/>
        <rFont val="Gotham Rounded Book"/>
      </rPr>
      <t xml:space="preserve">Acciones Realizadas con Gasto Corriente: </t>
    </r>
    <r>
      <rPr>
        <sz val="10"/>
        <rFont val="Gotham Rounded Book"/>
        <family val="3"/>
      </rPr>
      <t xml:space="preserve"> No se realizaron acciones</t>
    </r>
  </si>
  <si>
    <r>
      <rPr>
        <b/>
        <sz val="9"/>
        <rFont val="Gotham Rounded Book"/>
      </rPr>
      <t>Objetivo:</t>
    </r>
    <r>
      <rPr>
        <sz val="9"/>
        <rFont val="Gotham Rounded Book"/>
      </rPr>
      <t xml:space="preserve"> Realizar acciones para la creación de información y/o estadística detallada de las personas productoras, las actividades agrícolas, pecuarias y acuícolas y las unidades de producción en la zona rural de la Ciudad de México</t>
    </r>
  </si>
  <si>
    <t>• Realizar acciones de formación, difusión, monitoreo y seguimiento a las actividades operativas del Programa.</t>
  </si>
  <si>
    <r>
      <rPr>
        <b/>
        <sz val="9"/>
        <rFont val="Gotham Rounded Book"/>
      </rPr>
      <t>Objetivo:</t>
    </r>
    <r>
      <rPr>
        <sz val="9"/>
        <rFont val="Gotham Rounded Book"/>
      </rPr>
      <t xml:space="preserve">   Promover y Fomentar la comercialización de productos rurales, alimentarios y artesanales a través de apoyos para los procesos mercadológicos</t>
    </r>
  </si>
  <si>
    <r>
      <rPr>
        <b/>
        <sz val="9"/>
        <rFont val="Gotham Rounded Book"/>
      </rPr>
      <t>Acciones Realizadas con Gasto Corriente:</t>
    </r>
    <r>
      <rPr>
        <sz val="9"/>
        <rFont val="Gotham Rounded Book"/>
        <family val="3"/>
      </rPr>
      <t xml:space="preserve"> Se entregaron ayudas para actividades de formación, difusión, monitoreo y seguimiento de las actividades operativas del programa</t>
    </r>
  </si>
  <si>
    <r>
      <rPr>
        <b/>
        <sz val="9"/>
        <rFont val="Gotham Rounded Book"/>
      </rPr>
      <t>Objetivo:</t>
    </r>
    <r>
      <rPr>
        <sz val="9"/>
        <rFont val="Gotham Rounded Book"/>
      </rPr>
      <t xml:space="preserve">  • Promover la producción y comercialización agropecuaria y artesanal, a través de Ferias, Expos y Eventos principalmente de productos tradicionales; Realizar acciones de formación, difusión, monitoreo y seguimiento a las actividades operativas del Programa.</t>
    </r>
  </si>
  <si>
    <r>
      <rPr>
        <b/>
        <sz val="9"/>
        <rFont val="Gotham Rounded Book"/>
      </rPr>
      <t xml:space="preserve">Acciones Realizadas con Gasto Corriente:  </t>
    </r>
    <r>
      <rPr>
        <sz val="9"/>
        <rFont val="Gotham Rounded Book"/>
      </rPr>
      <t>Se entregaron ayudas para actividades de formación, difusión, monitoreo y seguimiento de las actividades operativas del programa</t>
    </r>
  </si>
  <si>
    <r>
      <rPr>
        <b/>
        <sz val="9"/>
        <rFont val="Gotham Rounded Book"/>
      </rPr>
      <t xml:space="preserve">Objetivo: </t>
    </r>
    <r>
      <rPr>
        <sz val="9"/>
        <rFont val="Gotham Rounded Book"/>
      </rPr>
      <t>Brindar ayudas para contribuir a la recuperación de suelos sin utilizar en la zona rural de la Ciudad de México, con el objeto preferentemente de incrementar las superficies cultivables</t>
    </r>
  </si>
  <si>
    <r>
      <t xml:space="preserve">Acciones Realizadas con Gasto Corriente:  </t>
    </r>
    <r>
      <rPr>
        <sz val="9"/>
        <rFont val="Gotham Rounded Book"/>
      </rPr>
      <t>No se realizaron acciones</t>
    </r>
  </si>
  <si>
    <r>
      <rPr>
        <b/>
        <sz val="9"/>
        <rFont val="Gotham Rounded Book"/>
      </rPr>
      <t>Objetivo:</t>
    </r>
    <r>
      <rPr>
        <sz val="9"/>
        <rFont val="Gotham Rounded Book"/>
      </rPr>
      <t xml:space="preserve"> Brindar ayudas para contribuir a la especialización de la producción de hortalizas </t>
    </r>
  </si>
  <si>
    <r>
      <t>Objetivo</t>
    </r>
    <r>
      <rPr>
        <sz val="9"/>
        <rFont val="Gotham Rounded Book"/>
      </rPr>
      <t>: Apoyar a personas que habitan en los pueblos originarios, ejidos y comunidades agrarias de la zona rural de la Ciudad de México, para el fortalecimiento del turismo alternativo y patrimonial de la región, promoviendo el aprovechamiento sustentable del patrimonio natural y cultural de la entidad, a través de ayudas económicas, servicios, eventos, capacitaciones y talleres.</t>
    </r>
  </si>
  <si>
    <t>46</t>
  </si>
  <si>
    <t>47</t>
  </si>
  <si>
    <r>
      <rPr>
        <b/>
        <sz val="9"/>
        <rFont val="Gotham Rounded Book"/>
      </rPr>
      <t>Objetivo:</t>
    </r>
    <r>
      <rPr>
        <sz val="9"/>
        <rFont val="Gotham Rounded Book"/>
      </rPr>
      <t xml:space="preserve"> Contribuir a conservar e impulsar el desarrollo agrícola, mediante ayudas a los cultivos nativos en actividades como siembra, cosecha, poscosecha, transformación e industrialización.</t>
    </r>
  </si>
  <si>
    <r>
      <rPr>
        <b/>
        <sz val="9"/>
        <rFont val="Gotham Rounded Book"/>
      </rPr>
      <t xml:space="preserve">Objetivo: </t>
    </r>
    <r>
      <rPr>
        <sz val="9"/>
        <rFont val="Gotham Rounded Book"/>
      </rPr>
      <t>Se brindan ayudas para que grupos de personas productoras realicen proyectos enfocados en la mejora del riego agrícola.</t>
    </r>
  </si>
  <si>
    <t>29</t>
  </si>
  <si>
    <t>11</t>
  </si>
  <si>
    <t xml:space="preserve">FUENTE DE FINANCIAMIENTO: (4)  1B10 RECURSOS FISCALES-AGRICULTURA, GANADERÍA, DESARROLLO RURAL, PESCA Y ALIMENTACIÓN-DESARROLLO RURAL SUSTENTABLE ASÍ COMO AGROPECUARIO, ACUÍCOLA Y PESQUERO </t>
  </si>
  <si>
    <t>Porcentaje del territorio estatal conservado libre de las moscas de la fruta</t>
  </si>
  <si>
    <t>Contribuir a promover mayor certidumbre en la actividad agroalimentaria mediante el fortalecimiento de la sanidad e inocuidad a través de la conservación y mejora de los estatus sanitarios para la competitividad del sector agropecuario, acuícola y pesquero</t>
  </si>
  <si>
    <t>Estratégico</t>
  </si>
  <si>
    <t>(Superficie conservada libre de la moscas de la fruta/ Territorio estatal)*100</t>
  </si>
  <si>
    <t>Porcentaje</t>
  </si>
  <si>
    <t>Tasa de variación en la atención de unidades productivas para la implementación de los sistemas de reducción de riesgos de contaminación y buenas prácticas a través de los organismos auxiliares.</t>
  </si>
  <si>
    <t>Municipios, zonas o regiones agropecuarias, donde se combaten plagas y enfermedades que afectan la agricultura, ganaderia, conservan o mejoran el estatus sanitario. Unidades de producción agropecuaria,  aplican medidas y/o sistemas de recucción de riesgos de contaminación que favorecen la inocuidad de los alimentos.</t>
  </si>
  <si>
    <t>((Número de unidades de producción primaria atendidas en el año tn / Número de unidades de producción primaria atendidas en año tn-1) -1) *100.</t>
  </si>
  <si>
    <t>Tasa de variación porcentual</t>
  </si>
  <si>
    <t>Porcentaje de proyectos ejecutados conforme al Programa de Trabajo.</t>
  </si>
  <si>
    <t xml:space="preserve">
Campañas fitosanitarias, en plagas reglamentadas y enfermedades de importancia económica presentes en el estado realizadas.
</t>
  </si>
  <si>
    <t>Componentes</t>
  </si>
  <si>
    <t>Gestión</t>
  </si>
  <si>
    <t>(Número de proyectos ejecutados en tiempo y forma / Número de proyectos validados ) * 100</t>
  </si>
  <si>
    <t>Semestral</t>
  </si>
  <si>
    <t>Porcentaje de programas de trabajo validados oportunamente.</t>
  </si>
  <si>
    <t xml:space="preserve">Validación de programas de trabajo de vigilancia epidemiológica fitozoosanitaria, acuícolas y pesquera en plagas y enfermedades exóticas. </t>
  </si>
  <si>
    <t>(Número de programas de trabajo validados oportunamente / Número de programas de trabajo a validar ) *100</t>
  </si>
  <si>
    <t>Trimestral</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</si>
  <si>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</si>
  <si>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productores que manifiestan haber obtenido mayor productividad o ingresos al aplicar los servicios profesionales de extensión e innovación rural</t>
  </si>
  <si>
    <t>Servicios profesionales de extensión e innovación rural proporcionados a productores marginados y de  bajos ingresos</t>
  </si>
  <si>
    <t>[(Numero de productores rurales  con servicios profesionales de extensión e innovación rural autorizados)/(Numero de productores rurales  con servicios profesionales de extensión e innovación rural solicitados) *100</t>
  </si>
  <si>
    <t xml:space="preserve">Porcentaje de productores beneficiarios con los servicios profesionales de extensión e innovación rural </t>
  </si>
  <si>
    <t>Productores rurales y pesqueros que se benefician con los servicios profesionales de extensión e innovación rural.</t>
  </si>
  <si>
    <t xml:space="preserve">[(Numero beneficiarios con servicios profesionales de extensión e innovación rural autorizados)/(Numero de beneficiarios con servicios profesionales de extensión e innovación rural solicitados)*100 </t>
  </si>
  <si>
    <t>1. Porcentaje de Comités sistemas producto agrícolas profesionalizados
2. Porcentaje de Comités sistemas producto pecuario apoyados</t>
  </si>
  <si>
    <t xml:space="preserve">1. Incentivos económicos otorgados a los Comités Sistemas Producto para mejorar su profesionalización
2. Incentivos económicos otorgados a los Comités Sistemas Producto Pecuario
</t>
  </si>
  <si>
    <t xml:space="preserve">1. (Numero de solicitudes aprobadas de los Comités Sistemas Producto Estatales/total de proyectos solicitados)*100                               2.(Numero de solicitudes aprobadas de los Comités Sistemas Producto Estatales/total de proyectos solicitados)*100                                                                    </t>
  </si>
  <si>
    <t xml:space="preserve">A1.1. Difusión del programa (página web)
A1.2. Publicación de beneficiarios del Programa
</t>
  </si>
  <si>
    <t xml:space="preserve">A1.1. Disfusión del programa
A1.2. Publicación de beneficiarios del Programa
</t>
  </si>
  <si>
    <t>A.1.1 (Número de acciones de difusión en el año en ejercicio/ Número de acciones de difusión realizadas en el año anterior)*100      A.1.2 (Número de publicaciones realizadas)/ Número de publicaciones programadas)*100</t>
  </si>
  <si>
    <t>Número</t>
  </si>
  <si>
    <t>0
1</t>
  </si>
  <si>
    <t>Población Rural de las Delegaciones Tláhuac, Milpa Alta y Xochimilco beneficiadas con sistema de riego Agrícola</t>
  </si>
  <si>
    <t>Eficientar el uso de agua agrícola</t>
  </si>
  <si>
    <t>Población Beneficiada al año * 100 / Poblaciòn total en el Proyecto.</t>
  </si>
  <si>
    <t>Porcentaje de avance</t>
  </si>
  <si>
    <t>Establecer Infraestructura Hidroagrícola</t>
  </si>
  <si>
    <t>(Total instalado de lineas en t / total de la red (lineas) instaladas.) *100</t>
  </si>
  <si>
    <t>Porcentaje de problación beneficiada por delegación</t>
  </si>
  <si>
    <t>Proyectos a aprobar para el ejercicio 2016 y continuación de actividades vinculadas</t>
  </si>
  <si>
    <t>(Población beneficiada con las obras en la delegación N/Población total beneficiada)*100</t>
  </si>
  <si>
    <t>Número de proyectos aprobados</t>
  </si>
  <si>
    <t>1.- Los proyectos estan en proceso de Licitación y falllo.
2.- Operación de los Módulos de Rebombeo "Paso del Toro" y "Tequesquite"</t>
  </si>
  <si>
    <t>En proceso de dictaminación de los Proyectos</t>
  </si>
  <si>
    <t>NA</t>
  </si>
  <si>
    <t>PROGRAMA PRESUPUESTARIO O FONDO DEL RAMO GENERAL 33:   S030 PROGRAMA DE DESARROLLO AGROPECUARIO Y RURAL
                         ACCIONES PARA LA PRESERVACIÓN DE CULTIVOS NATIVOS</t>
  </si>
  <si>
    <t>Proporción de productores ayudados, respecto de solicitudes de productores recepcionadas</t>
  </si>
  <si>
    <t>Consolidar la producción, transformación y comercialización de los cultivos nativos en la Ciudad de México mediante el otorgamiento de ayudas a productores</t>
  </si>
  <si>
    <t>(Total de Proyectos aprobados/ Total de proyectos recepcionados)*100</t>
  </si>
  <si>
    <t>Proporción de producción, transformación y comercialización de cultivos nativos de los productores ayudados respecto al indice de produccion de las solicitudes recepcionadas</t>
  </si>
  <si>
    <t>Ayudar a la producción, transformación y comercialización de cultivos nativos en la Ciudad de México</t>
  </si>
  <si>
    <t>Proporción de producción transformacion  y comercialización de productores apoyados*100/ Proporción de producción, transformación y comercialización de proyectos recepcionados</t>
  </si>
  <si>
    <t>Proporción de productores ayudados por el programa para produccion primaria. Proporcion de productores apoyadas por el programa para transformación</t>
  </si>
  <si>
    <t>Ayudas para impulsar la producción primaria (labores culturales, labranza de conservación, producción orgánica) en la Ciudad de México incrementadas.  Apoyos a proyectos de trasformación de cultivos nativos y sus derivados en la Ciudad de México incrementados</t>
  </si>
  <si>
    <t>(Total de Proyectos aprobados para produccion primaria *100 / Total de proyectos recepcionados)
(Total de Proyectos aprobados por el Subcomité para transformacion*100/Total de proyectos recepcionados)</t>
  </si>
  <si>
    <t>60
10</t>
  </si>
  <si>
    <t xml:space="preserve">Tasa de variación de productores atendidos con respecto al año anterior. </t>
  </si>
  <si>
    <t xml:space="preserve">Difusión del Componente. Apertura de ventanilla y recepción de proyectos productivos del componente. Atención a los productores </t>
  </si>
  <si>
    <t xml:space="preserve">((Total de productores atendidos al t/Total de productores atendidos al t-1) -1)*100           </t>
  </si>
  <si>
    <t>Porcentaje de variación</t>
  </si>
  <si>
    <t>FUENTE DE FINANCIAMIENTO: 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</si>
  <si>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 Porcentaje de la superficie agropecuaria apoyada que muestra evidencia de conservación y/o mejoramiento de los recursos naturales</t>
  </si>
  <si>
    <t>Superficie agropecuaria apoyada que registra evidencia de conservación de los recursos naturales</t>
  </si>
  <si>
    <t>- (superficie agropecuaria que muestra evidencia de conservación y/o mejoramiento de los recursos naturales/total de superficie apoyada)*100</t>
  </si>
  <si>
    <t>- Porcentaje de hectáreas dedicadas a la actividad agropecuaria con prácticas y obras aplicadas para el aprovechamiento sustentable</t>
  </si>
  <si>
    <t>Superficie agropecuaria en la cual se ha iniciado su atención con obras y prácticas que propician un mejor aprovechamiento y la conservación del suelo, agua y vegetación.</t>
  </si>
  <si>
    <t>_ (hectáreas con obras y prácticas para el aprovechamiento sustentable del suelo, agua y vegetación/hectáreas que presentan algún grado de erosión)*100</t>
  </si>
  <si>
    <t>- Variación de hectáreas incorporadas al aprovechamiento sustentable del suelo y agua
- Variación en la capacidad de almacenamiento de agua</t>
  </si>
  <si>
    <t xml:space="preserve">
-Superficie agropecuaria en la cual se ha iniciado su atención con obras y prácticas que propician mejor aprovechamiento y conservación del suelo y agua.
-Obras realizadas que permitan la captación de agua y propicien su mejor aprovechamiento y la conservación y uso sustentable del suelo y de la misma agua. </t>
  </si>
  <si>
    <t xml:space="preserve"> ((hectáreas incorporadas al aprovechamiento sustentable del suelo y agua en el año)/(hectáreas incorporadas al aprovechamiento sustentable de suelo y agua)) * 100</t>
  </si>
  <si>
    <t>PROGRAMA PRESUPUESTARIO O FONDO DEL RAMO GENERAL 33:   S030 PROGRAMA DE DESARROLLO AGROPECUARIO Y RURAL
                         FOMENTO A LA INVERSIÓN EN EQUIPAMIENTO E INFRAESTRUCTURA</t>
  </si>
  <si>
    <t>FUENTE DE FINANCIAMIENTO:1B10 RECURSOS FISCALES-AGRICULTURA, GANADERÍA, DESARROLLO RURAL, PESCA Y ALIMENTACIÓN-DESARROLLO RURAL SUSTENTABLE ASÍ COMO AGROPECUARIO, ACUÍCOLA Y PESQUERO. 
5B13 RECURSOS FEDERALES-AGRICULTURA, GANADERÍA, DESARROLLO RURAL, PESCA Y ALIMENTACIÓN-DESARROLLO RURAL SUSTENTABLE ASÍ COMO AGROPECUARIO, ACUÍCOLA Y PESQUERO</t>
  </si>
  <si>
    <t>Porcentaje de unidades económicas rurales, pesqueras y acuícolas apoyadas con activos incrementados</t>
  </si>
  <si>
    <t xml:space="preserve">Impulsar en coordinación con los gobiernos locales, la inversión en proyectos productivos o estratégicos; agrícolas, pecuarios, de pesca y acuícolas </t>
  </si>
  <si>
    <t>[(Número de unidades económicas rurales y acuícolas con apoyos pagados)/(Número total de unidades económicas rurales y acuícolas autorizados)]*100</t>
  </si>
  <si>
    <t>Porcentaje de unidades económicas rurales y acuícolas apoyadas con infraestructura productiva</t>
  </si>
  <si>
    <t>Establecer proyectos productivos o estratégicos  de impacto regional, local o estatal, agrícolas, pecuarios de pesca y acuícolas para el desarrollo de las actividades primarias</t>
  </si>
  <si>
    <t>[(Número de unidades económicas rurales y acuícolas con apoyos autorizados)/(Número total de unidades económicas rurales y acuícolas solicitados)]*100</t>
  </si>
  <si>
    <t>Porcentaje de unidades económicas rurales y acuícolas apoyadas con maquinaria y equipo</t>
  </si>
  <si>
    <t>Maquinaria y equipo disponible para proyectos rurales, pesqueros y acuícolas en las unidades económicas</t>
  </si>
  <si>
    <t xml:space="preserve">
(Número de unidades apoyadas con maquinaria y equipo/Número de unidades económicas rurales y acuícolas con apoyos autorizados)*100
</t>
  </si>
  <si>
    <t>Porcentaje de unidades económicas rurales y acuícolas apoyadas con Infraestructura
Porcentaje de unidades económicas rurales y acuícolas apoyadas con material genético</t>
  </si>
  <si>
    <t>Infraestructura disponible para proyectos rurales, pesqueros y acuícolas en las unidades económicas
Material genético mejorado disponible para proyectos rurales, pesqueros y acuícolas en las unidades económicas</t>
  </si>
  <si>
    <t>(Número de unidades apoyadas con Infraestructura/Número de unidades económicas rurales y acuícolas con apoyos autorizados)*100
(Número de unidades apoyadas con material genético/Número de unidades económicas rurales y acuícolas con apoyos autorizados)*100</t>
  </si>
  <si>
    <t>PROGRAMA PRESUPUESTARIO O FONDO DEL RAMO GENERAL 33:  S030 PROGRAMA DE DESARROLLO AGROPECUARIO Y RURAL
                         FOMENTO AL DESARROLLO DE LAS ACTIVIDADES AGROPECUARIAS Y AGROINDUSTRIAS</t>
  </si>
  <si>
    <t>Porcentaje de cumplimiento en entrega de ayudas</t>
  </si>
  <si>
    <t>Fomentar e impulsar el desarrollo agropecuario mediante ayudas a proyectos de cultivo y producción agrícola, pecuaria, piscícola, transformación e industrialización de productos agropecuarios.</t>
  </si>
  <si>
    <t>Número de ayudas entregadas/Número de ayudas programadas *100</t>
  </si>
  <si>
    <t>Porcentaje de ayudas aprobadas</t>
  </si>
  <si>
    <t>La población rural del Distrito Federal, cuenta con acceso a ayudas para proyectos de cultivo y producción agrícola, pecuaria, piscícola, transformación e industrialización de productos agropecuarios.</t>
  </si>
  <si>
    <t>(Número de ayudas entregadas/Número de solicitudes recibidas)*100</t>
  </si>
  <si>
    <t>Porcentaje de proyectos con calificación aprobatoria que recibieron recursos</t>
  </si>
  <si>
    <t xml:space="preserve">Población candidata a recibir ayudas de Fomento al Desarrollo de las Actividades Agropecuarias y Agroindustrias, en sus diferentes conceptos de apoyo: agrícola, pecuaria, piscícola, transformación e industrialización, innovación tecnológica y empleo rural. </t>
  </si>
  <si>
    <t>(Número de proyectos con calificación aprobatoria que obtuvieron recursos/Número de proyectos con calificación aprobatoria)*100</t>
  </si>
  <si>
    <t>Ayudas apoyadas.</t>
  </si>
  <si>
    <t xml:space="preserve">Publicación de Reglas de Operación, difusión, publicación de convocatoria, apertura de ventanilla, recepción de solicitudes, evaluación de solicitudes dictaminación, aprobación, publicación de resultados, pago de las ayudas.  </t>
  </si>
  <si>
    <t>(Número de proyectos con calificación aprobatoria/Número de proyectos recibidos)*100</t>
  </si>
  <si>
    <t>PROGRAMA PRESUPUESTARIO O FONDO DEL RAMO GENERAL 33:  S030 PROGRAMA DE DESARROLLO AGROPECUARIO Y RURAL
                         AYUDAS INTEGRALES A LA POBLACIÓN RURAL</t>
  </si>
  <si>
    <t>Porcentaje de ayudas para el desarrollo de las personas en las zonas rurales entregadas</t>
  </si>
  <si>
    <t>Apoyar a la población rural a través de diversas ayudas que contribuyan a la satisfacción de necesidades para su desarrollo personal, productivo y comercial</t>
  </si>
  <si>
    <t>(Número de ayudas "n" entregadas /Número de ayudas entregadas)*100</t>
  </si>
  <si>
    <t>La población de la zona rural en la Ciudad de México cuenta con ayudas que permitan mejorar su desarrollo personal y productivo</t>
  </si>
  <si>
    <t>(Número de ayudas positivas con recursos/Número de ayudas positivas)*100</t>
  </si>
  <si>
    <t>Porcentaje de ayudas por variante del componente</t>
  </si>
  <si>
    <t>Población candidata a recibir ayudas integrales</t>
  </si>
  <si>
    <t>(Número de ayudas aprobadas con recursos en la variante "n"/Total de ayudas recibidas en el componente)*100</t>
  </si>
  <si>
    <t>Ayudas apoyadas</t>
  </si>
  <si>
    <t>(Número de ayudas entregadas/Número de ayudas solicitadas)*100</t>
  </si>
  <si>
    <t>PROGRAMA PRESUPUESTARIO O FONDO DEL RAMO GENERAL 33:    S030 PROGRAMA DE DESARROLLO AGROPECUARIO Y RURAL
ACCIONES PARA LA PRODUCCIÓN DE HORTALIZAS</t>
  </si>
  <si>
    <t>Consolidar la producción, transformación de hortalizas en la Ciudad de México mediante el otorgamiento de ayudas a productores</t>
  </si>
  <si>
    <t>La población rural del Distrito Federal, cuenta con acceso a ayudas para proyectos de cultivo y producción de hortalizas</t>
  </si>
  <si>
    <t>Población candidata a recibir ayudas de producción de hortalizas</t>
  </si>
  <si>
    <t xml:space="preserve">Publicación de Reglas de Operación, difusión, publicación de lineamientos, apertura de ventanilla, recepción de solicitudes, evaluación de solicitudes dictaminación, aprobación, publicación de resultados, pago de las ayudas.  </t>
  </si>
  <si>
    <t>PROGRAMA PRESUPUESTARIO O FONDO DEL RAMO GENERAL 33:   S030 PROGRAMA DE DESARROLLO AGROPECUARIO Y RURAL
ACCIONES PARA LA RECUPERACIÓN DE SUELOS OCIOSOS EN LA ZONA RURAL DE LA CIUDAD DE MÉXICO</t>
  </si>
  <si>
    <t>Porcentaje  de hectáreas con zonificación agropecuaria establecidas en el Programa General de Ordenamiento Ecológico con producción en el año</t>
  </si>
  <si>
    <t>Contribuir a que la zona rural en la Ciudad de México mantenga su vocación agropecuaria</t>
  </si>
  <si>
    <t>(Superficie sembrada y/o con actividad pecuaria en t/Superficie con zonificación agropecuaria en la CDMX)*100</t>
  </si>
  <si>
    <t>Promedio de hectáreas recuperadas</t>
  </si>
  <si>
    <t>Contribuir a la recuperación de suelos ociosos en la zona rural de la Ciudad de México</t>
  </si>
  <si>
    <t>Número de hectáreas beneficiadas/Número de ayudas entregadas)</t>
  </si>
  <si>
    <t>La población rural del Distrito Federal, cuenta con acceso a ayudas para proyectos de recuperación de suelos ociosos</t>
  </si>
  <si>
    <t>Porcentaje de mujeres que encabezan unidades de producción en las delegaciones rurales Ciudad de México</t>
  </si>
  <si>
    <t>Contribuir a la autonomía económica de las mujeres de las zonas rurales en la Ciudad de México a través de la mejora del acceso a recursos y servicios de capacitación</t>
  </si>
  <si>
    <t>(Número de unidades de producción encabezadas por mujeres en las delegaciones rurales de la Ciudad de México/Número de unidades de producción en las delegaciones rurales de la Ciudad de México)*100</t>
  </si>
  <si>
    <t>Diez años</t>
  </si>
  <si>
    <t>Porcentaje/unidades de producción</t>
  </si>
  <si>
    <t>Porcentaje de variación de ayudas a mujeres productoras de la zona rural</t>
  </si>
  <si>
    <t>Las mujeres productoras de las zonas rurales de la Ciudad de México ejercen sus derechos económicos a través de los apoyos y capacitaciones que brinda el programa.</t>
  </si>
  <si>
    <t>((Número de ayudas mujeres productoras en t/Número de ayudas a mujeres productoras en t-1)-1)*100</t>
  </si>
  <si>
    <t>Porcentaje/ayudas a mujeres</t>
  </si>
  <si>
    <t>Porcentaje de convenios de colaboración firmados
Porcentaje de mujeres capacitadas y sensibilizadas</t>
  </si>
  <si>
    <t>Ayudas económicas a mujeres productoras entregadas
Capacitación y sensibilización con perspectiva de género efectuada</t>
  </si>
  <si>
    <t>(Número de convenios de colaboración firmados/Número de convenios de colaboración programados)*100
(Número de mujeres capacitadas y sensibilizadas/Número de mujeres programadas para capacitación)*100</t>
  </si>
  <si>
    <t>Porcentaje/convenios
Porcentaje/mujeres</t>
  </si>
  <si>
    <t>40
300</t>
  </si>
  <si>
    <t>Porcentaje de instrumentos normativos publicados
Porcentaje de proyectos aprobados</t>
  </si>
  <si>
    <t xml:space="preserve">Publicación de Reglas de Operación y Convocatoria
Dictaminación de proyectos
</t>
  </si>
  <si>
    <t>(Número de instrumentos normativos publicados/Número de instrumentos normativos programados)*100
(Número de proyectos aprobados para financiamiento/Número de proyectos dictaminados)*100</t>
  </si>
  <si>
    <t>100%
0</t>
  </si>
  <si>
    <t>1
0</t>
  </si>
  <si>
    <t>No. de productores beneficiarios</t>
  </si>
  <si>
    <t>Que el sector rural cuente con apoyos ante afectaciones por desastres naturales relevantes en las actividades agropecuarias, acuícola y pesquera</t>
  </si>
  <si>
    <t>No. de productores beneficiados</t>
  </si>
  <si>
    <t>Porcentaje de apoyos otorgados</t>
  </si>
  <si>
    <t>Brindar los apoyos a los productores agropecuarios que se vieron afectados por desatre naturales, se reicorporen a sus actividades productivas</t>
  </si>
  <si>
    <t xml:space="preserve">No. de apoyos cobrados/No. de apoyos autorizados *100  </t>
  </si>
  <si>
    <t>Porcentaje de superficies afectadas</t>
  </si>
  <si>
    <t>Cobertura por desatres Naturales perturbadores para la protección de los productores agropecuarios y pesqueros</t>
  </si>
  <si>
    <t>(Superficie afectada/superficie total*100)</t>
  </si>
  <si>
    <t>No. de productores registrados</t>
  </si>
  <si>
    <t>Elaboración del padrón de productores afectados</t>
  </si>
  <si>
    <t>No de productores registrados</t>
  </si>
  <si>
    <t>PROGRAMA PRESUPUESTARIO O FONDO DEL RAMO GENERAL 33:  S030 DESARROLLO AGROPECUARIO Y RURAL</t>
  </si>
  <si>
    <t xml:space="preserve">PROGRAMA PRESUPUESTARIO O FONDO DEL RAMO GENERAL 33:  S030 PROGRAMA DE DESARROLLO AGROPECUARIO Y RURAL
                         ACCIONES ENFOCADAS AL SOPORTE AGROPECUARIO Y ACUÍCOLA
</t>
  </si>
  <si>
    <t>PROGRAMA PRESUPUESTARIO O FONDO DEL RAMO GENERAL 33:  S030 PROGRAMA DE DESARROLLO AGROPECUARIO Y RURAL
                         ACCIONES PARA FORTALECER LA INFRAESTRUCTURA HIDROAGRÍCOLA</t>
  </si>
  <si>
    <t>FUENTE DE FINANCIAMIENTO:11170</t>
  </si>
  <si>
    <t>PROGRAMA PRESUPUESTARIO O FONDO DEL RAMO GENERAL 33:  IMPULSO A LA MUJER RURAL</t>
  </si>
  <si>
    <t>Programa Presupuestario o Fondo del Ramo General  33:  S030 PROGRAMA DE DESARROLLO AGROPECUARIO Y RURAL
                         ACCIONES DE APOYO A PRODUCTORES AFECTADOS POR CONTINGENCIAS CLIMATOLÓGICAS</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</si>
  <si>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</si>
  <si>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</si>
  <si>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Programa de Equidad para la Mujer Rural, Indígena, Huésped y Migrante</t>
  </si>
  <si>
    <t>Programa de Equidad para los Pueblos Indígenas, Originarios y comunidades de distinto origen nacional</t>
  </si>
  <si>
    <t>Programa de Ciudad Hospitalaria, Intercultural y de Atención a Migrantes</t>
  </si>
  <si>
    <t>Programa de Cultura Alimentaria, Artesanal, Vinculación comercial y Fomento de la Interculturalidad y de la Ruralidad</t>
  </si>
  <si>
    <t xml:space="preserve">Programa de Fortalecimiento y Apoyo a Pueblos Originarios </t>
  </si>
  <si>
    <t>Programa de Recuperación de la Medicina Tradicional  y Herbolaria</t>
  </si>
  <si>
    <t xml:space="preserve">Programa de Desarrollo Agropecuario y Rural </t>
  </si>
  <si>
    <t xml:space="preserve">Programa de Agricultura Sustentable a Pequeña Escala </t>
  </si>
  <si>
    <t xml:space="preserve">Programa de Turismo Alternativo y Patrimonial </t>
  </si>
  <si>
    <t>26</t>
  </si>
  <si>
    <t xml:space="preserve">a).- Derivado del proceso de acceso al programa de Turismo Alternativo y Patrimonial de la Ciudad de México en su ejercicio fiscal 2017, del 19 al 26 de abril 
se recibieron 27 solicitudes de apoyo en la ventanilla del programa, de las cuales 17 corresponden a la actividad de “Mejoramiento en sitios de Uso Común”, 
7 a la actividad de “Comercialización” y 3 a la actividad de “Turismo para grupos prioritarios”.
b).- Asimismo, del 12 al 17 de mayo se recibieron 3 solicitudes de apoyo para la actividad “Eventos y estrategias de difusión”. Posteriormente a finales del mes 
de mayo se realizaron entrevistas a las personas solicitantes para conocer el enfoque de los eventos y estrategias propuestas, lo anterior como parte del 
procedimiento de selección de las solicitudes.
c).-El día 5 de junio se instaló la Mesa de Trabajo de Selección en la cual se dictaminaron las 3 solitudes ingresadas al programa bajo la actividad de 
“Eventos y Estrategias de difusión”. Derivado de este proceso, dos solicitudes resultaron aprobadas por un monto total de $298,710.00.
d).-El día 6 de junio se realizó la entrega de 10 credenciales de guías de turistas especializados en turismo de aventura, con actividad específica en 
excursionismo de conformidad con la NOM-09-TUR-2002. Las credenciales se entregaron a 4 mujeres y 7 hombres  procedentes de las delegaciones 
Tlalpan, La Magdalena Contreras, Xochimilco y Milpa Alta, quienes después de 240 horas de capacitación lograron dicha certificación.
e).-Como parte del proceso de evaluación y selección de solicitudes ingresadas al Programa, del 7 al 14 de junio se realizaron vistas técnicas en campo
 a las solicitudes ingresadas a la actividad de “Mejoramiento en Sitios de Uso Común” con el fin de recabar información que permitiera analizar la viabilidad 
de las solitudes. Los proyectos visitados están ubicados en las delegaciones Tlalpan, Álvaro Obregón, Milpa Alta, La Magdalena Conteras y Xochimilco.
f).- El día 23 de junio se instaló la Mesa de Trabajo de Selección con el fin de evaluar las 27  solicitudes ingresadas a las actividades de “Mejoramiento en
sitios de Uso Común”,  “Comercialización” y  “Turismo para grupos prioritarios” del Programa de Turismo Alternativo y Patrimonial de la Ciudad de México, 
en su ejercicio 2017. Derivado de este proceso se aprobaron 12 ayudas por un monto total de $780,000.00.
g).-Se realizaron actividades de formación, difusión y monitoreo del programa social.
</t>
  </si>
  <si>
    <r>
      <t>Persona</t>
    </r>
    <r>
      <rPr>
        <b/>
        <vertAlign val="superscript"/>
        <sz val="8"/>
        <rFont val="Gotham Rounded Book"/>
      </rPr>
      <t>1/</t>
    </r>
  </si>
  <si>
    <t>1/Todas aquéllas actividades institucionales que cuentan con programa presupuestario y que además se presentan sin él, deben ser  consideradas la misma meta tanto programada como alcanzada para ambos casos tanto, toda vez que el ejercicio de los recursos aún cuando se carga a claves programáticas similares, no se distinguen entre uno y otro, el total de beneficiarios.</t>
  </si>
  <si>
    <r>
      <t>475</t>
    </r>
    <r>
      <rPr>
        <b/>
        <vertAlign val="superscript"/>
        <sz val="9"/>
        <rFont val="Gotham round"/>
      </rPr>
      <t>2/</t>
    </r>
  </si>
  <si>
    <t xml:space="preserve">2/ Para el caso de esta actividad institucional en el período de reporte, el ejercicio de los recursos no corresponde con el alcance de metas físicas toda vez que se destinó dicho recurso para el cumplimiento de las obligaciones contraídas mediante el contrato SEDEREC/09/2017. </t>
  </si>
  <si>
    <t>RESULTADOS</t>
  </si>
  <si>
    <t>FÍSICOS</t>
  </si>
  <si>
    <t xml:space="preserve">PROGRAMADO
</t>
  </si>
  <si>
    <t xml:space="preserve">ALCANZADO
</t>
  </si>
  <si>
    <t xml:space="preserve">A) Para el caso de esta actividad institucional en el período de reporte, el ejercicio de los recursos no corresponde con el alcance de metas físicas toda vez que se destinó dicho recurso para el cumplimiento de las obligaciones contraídas mediante el contrato SEDEREC/09/2017. </t>
  </si>
  <si>
    <t>Lic. Rosa Icela Rodríguez Velázquez</t>
  </si>
  <si>
    <r>
      <t>537</t>
    </r>
    <r>
      <rPr>
        <b/>
        <vertAlign val="superscript"/>
        <sz val="9"/>
        <rFont val="Gotham round"/>
      </rPr>
      <t>2/</t>
    </r>
  </si>
  <si>
    <t>475</t>
  </si>
  <si>
    <t xml:space="preserve">Acciones Realizadas con Gasto de Inversión: </t>
  </si>
  <si>
    <r>
      <t xml:space="preserve">Objetivo: </t>
    </r>
    <r>
      <rPr>
        <sz val="9"/>
        <rFont val="Gotham Rounded Book"/>
      </rPr>
      <t>Consolidar una estrategia sostenible de ampliación de la oferta de alimentos saludables a bajo costo en las unidades territoriales con índices de marginación medio, alto y muy alto</t>
    </r>
  </si>
  <si>
    <r>
      <t>Acciones Realizadas con Gasto Corriente:</t>
    </r>
    <r>
      <rPr>
        <sz val="9"/>
        <rFont val="Gotham Rounded Book"/>
      </rPr>
      <t xml:space="preserve"> Para el caso de ésta actividad institucional el destino de la ayuda se expresa en servicios que se les proporcionó a los productores y artesanos necesarios para la lógística, desarrollo y promoción de la comercialización de productos, en el evento denominado "consume local" de la ciudad de México. Con la finalidad de favorecer la implementación de acciones que coadyuven a incrementar el consumo de los productos locales, así como la gastronomía tradicional en las 16 delegaciones. Para el caso concreto de esta ayuda el pago otrorgado a cada beneficiario se realiza en especie. Por ello,  la SEDEREC suscribe un contrato con el proveedor "Pabellones Europeos, S.A. de C.V", para el otrogramiento de los implementos necesarios que permitan llevar a cabo con éxito dichas ferias. No se omite mencionar que se lograron beneficiar de manera directa a 545 productores que a su vez tuvieron un impacto indirecto sobre 150,000 personas. </t>
    </r>
  </si>
  <si>
    <r>
      <t xml:space="preserve">Objetivo: </t>
    </r>
    <r>
      <rPr>
        <sz val="9"/>
        <rFont val="Gotham Rounded Book"/>
      </rPr>
      <t>Promover y apoyar acciones para el fomento y desarrollo de las convivencias interculturales y pluriétnicas mediante el fomento a las lenguas y a las culturas de las comunidades, producciones radiofónicas para Radio Raíces y la comunicación comunitaria.</t>
    </r>
  </si>
  <si>
    <r>
      <rPr>
        <b/>
        <sz val="10"/>
        <rFont val="Gotham Rounded Book"/>
      </rPr>
      <t xml:space="preserve">Objetivo: </t>
    </r>
    <r>
      <rPr>
        <sz val="9"/>
        <rFont val="Gotham Rounded Book"/>
      </rPr>
      <t>Contribuir al fomento de la producción de alimentos agroecológicos a pequeña escala en la Ciudad de México a través del otrogamiento de ayudas a proyectos productivos encaminados al autoconsumo y comercialización de productos alimenticios sanos e inocuos durante el ejercicio fisacl 2017</t>
    </r>
  </si>
  <si>
    <r>
      <rPr>
        <b/>
        <sz val="10"/>
        <rFont val="Gotham Rounded Book"/>
      </rPr>
      <t xml:space="preserve">Acciones realizadas con gasto corriente: </t>
    </r>
    <r>
      <rPr>
        <sz val="9"/>
        <rFont val="Gotham Rounded Book"/>
      </rPr>
      <t xml:space="preserve">Se promovieron acciones de formación, difusión, monitoreo y seguimiento de las actividades operativas del programa.
Capacitación de los beneficiarios del programa Agricultura Sustentable a Pequeña Escala (ASPE) que llevan a cabo proyectos 
Visitas periódicas a los espacios en los que se desarrollan los proyectos. 
Elaboración de bitácoras de trabajo y mecanismos de atención a los beneficiarios del Programa ASPE
Acciones de difusión del programa a través de ferias, mesas de trabajo y las que requiera el programa social, así como con la población objetivo
Apoyo y acompañamiento en las acciones de asesoría a los solicitantes y beneficiarios en los trámites y procedimientos del programa social. </t>
    </r>
  </si>
  <si>
    <r>
      <rPr>
        <b/>
        <sz val="9"/>
        <rFont val="Gotham Rounded Book"/>
      </rPr>
      <t xml:space="preserve">Objetivo: </t>
    </r>
    <r>
      <rPr>
        <sz val="9"/>
        <rFont val="Gotham Rounded Book"/>
      </rPr>
      <t>Contribuir al fomento de la producción de alimentos agroecológicos a pequeña escala en la Ciudad de México a través del otrogamiento de ayudas a proyectos productivos encaminados al autoconsumo y comercialización de productos alimenticios sanos e inocuos durante el ejercicio fisacl 2017</t>
    </r>
  </si>
  <si>
    <r>
      <rPr>
        <b/>
        <sz val="9"/>
        <rFont val="Gotham Rounded Book"/>
      </rPr>
      <t>Acciones realizadas con gasto corriente</t>
    </r>
    <r>
      <rPr>
        <sz val="9"/>
        <rFont val="Gotham Rounded Book"/>
      </rPr>
      <t xml:space="preserve">: Se promovieron acciones de formación, difusión, monitoreo y seguimiento de las actividades operativas del programa.
Capacitación de los beneficiarios del programa Agricultura Sustentable a Pequeña Escala (ASPE) que llevan a cabo proyectos 
Visitas periódicas a los espacios en los que se desarrollan los proyectos. 
Elaboración de bitácoras de trabajo y mecanismos de atención a los beneficiarios del Programa ASPE
Acciones de difusión del programa a través de ferias, mesas de trabajo y las que requiera el programa social, así como con la población objetivo
Apoyo y acompañamiento en las acciones de asesoría a los solicitantes y beneficiarios en los trámites y procedimientos del programa social. </t>
    </r>
  </si>
  <si>
    <r>
      <rPr>
        <b/>
        <sz val="9"/>
        <rFont val="Gotham Rounded Book"/>
      </rPr>
      <t>Objetivo:</t>
    </r>
    <r>
      <rPr>
        <sz val="9"/>
        <rFont val="Gotham Rounded Book"/>
      </rPr>
      <t xml:space="preserve"> Contribuir al fomento de la producción de alimentos agroecológicos a pequeña escala en la Ciudad de México a través del otrogamiento de ayudas a proyectos productivos encaminados al autoconsumo y comercialización de productos alimenticios sanos e inocuos durante el ejercicio fisacl 2017</t>
    </r>
  </si>
  <si>
    <r>
      <rPr>
        <b/>
        <sz val="9"/>
        <rFont val="Gotham Rounded Book"/>
      </rPr>
      <t xml:space="preserve">Acciones realizadas con gasto corriente: </t>
    </r>
    <r>
      <rPr>
        <sz val="9"/>
        <rFont val="Gotham Rounded Book"/>
      </rPr>
      <t xml:space="preserve">Se promovieron acciones de formación, difusión, monitoreo y seguimiento de las actividades operativas del programa.
Capacitación de los beneficiarios del programa Agricultura Sustentable a Pequeña Escala (ASPE) que llevan a cabo proyectos 
Visitas periódicas a los espacios en los que se desarrollan los proyectos. 
Elaboración de bitácoras de trabajo y mecanismos de atención a los beneficiarios del Programa ASPE
Acciones de difusión del programa a través de ferias, mesas de trabajo y las que requiera el programa social, así como con la población objetivo
Apoyo y acompañamiento en las acciones de asesoría a los solicitantes y beneficiarios en los trámites y procedimientos del programa social. </t>
    </r>
  </si>
  <si>
    <r>
      <rPr>
        <b/>
        <sz val="9"/>
        <rFont val="Gotham Rounded Book"/>
      </rPr>
      <t>Objetivo</t>
    </r>
    <r>
      <rPr>
        <sz val="9"/>
        <rFont val="Gotham Rounded Book"/>
      </rPr>
      <t>:Se brindan ayudas para que profesionistas en materia agrícola, pecuaria y en desarrollo rural brinden servicios de extensionismo a las unidades de producción ubicadas en la zona rural de la Ciudad de México.</t>
    </r>
  </si>
  <si>
    <r>
      <t>Acciones Realizadas con Gasto Corriente: 2do. Trimestre (abril-junio):</t>
    </r>
    <r>
      <rPr>
        <sz val="9"/>
        <rFont val="Gotham Rounded Book"/>
      </rPr>
      <t xml:space="preserve">
a).-Se llevaron a cabo los procesos administrativos y firma de actas finiquito correspondientes a los proyectos de Producciones Radiofónicas para Radio Raíces  beneficiados en el ejercicio fiscal 2016. Asimismo, se recepcionaron 9 proyectos de la primer temporada de 2017, fueron evaluados y dictaminados por la Mesa  de Trabajo de Selección, resultando 4 proyectos beneficiados.
b).- Se ha brindado el monitoreo de acciones deportivas bajo el nombre “Glorias del Deporte” que tiene como objetivo: promover el desarrollo físico y emocional  de jóvenes en riesgo dentro de las comunidades indígenas mexicanas, de ambos sexos, encabezado por un ex futbolista o entrenador profesional de futbol  que sirvió como figura motivadora.  Dio inició el 4 de abril del año en curso con la participación de 80 jóvenes de entre 12 y 24 años de edad,  de las etnias mazahua, mixe, mixteco, náhuatl, otomí y triqui. Los entrenamientos se efectuaron durante tres meses de lunes a viernes en horarios matutino de 8:00 a 12:00 horas y, vespertino 15:00 a 19:00 hrs.
c).- Los días 21 y 22 de abril se llevó a cabo el “Campamento con comunidades indígenas” en la casa de Medicina Tradicional “Ibizza” ubicada en Calle Lino  Campos #49 Col. Xalpa Del. Cuajimalpa, dónde participaron 21 jóvenes de las etnias triqui, mixteco, mazahua y otomí; con el objetivo de fortalecer los vínculos y  fomentar el uso de la medicina tradicional. 
d).- El día 25 de abril del año en curso se efectuó el “Primer Foro infantil y juvenil de comunidades indígenas de la CDMX” con la participación de 46 infantes, jóvenes  y adultos de las etnias otomís, triqui, mazahua, mixteco, náhuatl, mixe y zapoteco. Se brindaron tres ponencias “Identidad y valores” “Valoración y aprecio de uno mismo” y “Aprendiendo a conocernos”. Se realizaron mesas de trabajo para el debate en torno al tema de “Identidad y autoestima”.                                                                                                                                        
e).- Con motivo de la celebración del día del niño, el 28 de abril se realizó la visita al cine donde se proyectó la película “Roc-kdog” con la asistencia de 70 niñas, niños,  jóvenes, adultos de comunidades indígenas y de pueblos originarios degustaron de un pequeño paquete de palomitas con refresco. Finalizando con la visita al parque  Lincoln, disfrutando de un cuentacuentos.                                                                                                                                           
f).- El 4 de mayo se realizó el evento denominado “Cultura y diversidad: niñas y niños indígenas de la Ciudad de México 2017“cuyo objetivo fue fomentar la sana convivencia  y equidad en infantes de comunidad indígena promoviendo sus derechos a través de actividades culturales, el evento en comento se llevó a cabo en el Planetario Luis  Enrique Erro del Instituto Politécnico Nacional; atendiendo a un total de 130 infantes entre 2 y 13 años de edad y 35  adultos de comunidades otomí, mazahua, triqui y náhuatl residen en la Ciudad de México. 
g).- En el marco del día de las madres, se buscó promover el rescate de prácticas tradicionales de las culturas indígenas relacionadas a la maternidad, por medio del  intercambio de experiencias, a fin de reforzar la identidad de las mujeres que residen en la CDMX a través de un curso-taller sobre ginecología desde la perspectiva de la  medicina tradicional y herbolaria mexicana. Se tuvo la participación de 84 mujeres de comunidades mazahua, otomí, triqui, tzeltal, zapoteco, mixteco, mazateco y náhuatl.  Durante el evento participaron tres curanderas dando las demostraciones de masajes, acomodo de ovarios y los cuidados después de un parto.                                                 
h).-Se celebró el día de las madres con una actividad que favoreció su salud y generó un espacio de convivencia multicultural con las mujeres indígenas de la CDMX,  mediante el ingreso a un temazcal y la aplicación de tratamientos faciales y capilares a base de componentes naturales, complementado con un masaje dado por los  curanderos de la casa de medicina tradicional “Compartiendo la enseñanza de los abuelos”.
i).- Durante el mes de mayo y la primera semana de junio se llevó a cabo el acompañamiento por parte de la Dirección General de Equidad para Pueblos y Comunidades  (DGEPC), a diez predios de comunidades indígenas con el objetivo de informar y promover el tema de los derechos humanos, atendiendo a un total de 200 personas.                        
j).- En conmemoración del día mundial “Contra el trabajo infantil”, el 20 de junio se efectuó la actividad “Conozcamos nuestros derechos; no al trabajo infantil” con el objetivo  de promover y difundir los derechos de las niñas y niños indígenas, para prevenir o detectar la explotación laboral infantil por medio de actividades lúdicas y reflexivas.   Mayra Rojas, directora de la asociación Infancia común A.C. fue quien dirigió dicho taller con juegos referentes al tema. Se tuvo la participación de 65 infantes, adolescentes  y padres de familia indígenas.                     
k).- Se realizaron actividades lúdicas semanales con el objetivo de fortalecer y promover la interculturalidad, identidad y autoestima de comunidades indígenas y a través  de talleres y actividades lúdicas a fin de brindar herramientas para un desarrollo integral reconociendo el valor cultural de todas y cada una de las comunidades que residen  en la Ciudad de México. Se han desarrollado, trece sesiones, se han capacitado 287 niñas, niños, adolescentes y adultos de comunidades, otomí, mazahua, náhuatl, mixteco,  triqui, mazateco, zapotecos y huichol.                                                                                                                                                                                        
l).- Del 24  de abril al 23 de junio se realizó el Curso de Interculturalidad y Derechos Humanos para Personas Servidoras Públicas de la Ciudad de México donde se  sensibilizó a 192 personas servidoras públicas. Participó la Procuraduría General de Justicia, el Instituto Nacional de Cardiología, la Clínica-Hospital Emiliano Zapata y el  Sistema para el Desarrollo Integral de la Familia, con el objetivo de “fortalecer en las y los participantes la conciencia de la interculturalidad, con la finalidad de sensibilizar,  identificar y aplicar el concepto para el desempeño pertinente del servicio público del gobierno de la Ciudad de México ante la diversidad cultural que así lo requiere,  protegiendo y garantizando los derechos humanos”. La capacitación se brindó a un total de 75 hombres y 117 mujeres, de entre los 20 y 64 años de edad.                                                                                
m).- Derivado del Proyecto de Intervención Social Integral Intercultural en Comunidades Indígenas de la CDMX "sembremos bienestar en comunidad" se han realizado  ferias de vinculación entre dependencias e instituciones del Gobierno de la CDMX con las comunidades indígenas. </t>
    </r>
  </si>
  <si>
    <r>
      <t xml:space="preserve">Acciones Realizadas con Gasto Corriente: </t>
    </r>
    <r>
      <rPr>
        <sz val="9"/>
        <rFont val="Gotham Rounded Book"/>
      </rPr>
      <t xml:space="preserve">
a).- Con respecto a las visitas de campo para la evaluación técnica de proyectos de las actividades cultivo y transformación de plantas medicinales y habilitación de espacios para casas de medicina tradicional: -Se realizaron 43 visitas de campo para la evaluación técnica de proyectos ingresados al programa para la Recuperación de la Medicina Tradicional y Herbolaria  en la Ciudad de México, entre las que se encuentran:  Producción de plantas medicinales  (Xochimilco, Milpa Alta, Tlalpan, 16 visitas); Transformación de plantas  medicinales (Xochimilco, Tlalpan, Cuauhtémoc, Coyoacán, Álvaro Obregón e Iztapalapa, 8 visitas) y; Habilitación y Fortalecimiento de casas de medicina tradicional   (Xochimilco, Tlalpan, Milpa Alta, Iztapalapa, Álvaro Obregón, Gustavo A. Madero, Magdalena Contreras, Coyoacán, 19 visitas).
b).- Los talleres realizados son los siguientes:-Del 15 al 28 de mayo del 2017 se realizó el taller de masajes tradicionales, en el cual se revisaron temas como: alineación de columna, manteados, tronado de angina, 
masajes descontracturantes, curada de empacho y nervio ciático.  -Del 29 de mayo al 09 de junio se efectuó el Taller de ventosas con herbolaria, las personas aprendieron cómo aplicar ventosas con diversas plantas medicinales e  ingredientes para aliviar malestares musculares y de circulación.     -Del 12 de junio al 23 de junio se realizó el Taller para enseñanza y uso del temazcal, donde se explicó el significado del temazcal, sus beneficios, las plantas  medicinales que se utilizan y cánticos para llevar a cabo la ceremonia. Como parte del taller se realizó un baño de vapor en la Casa de Medicina Tradicional  “Compartiendo la enseñanza de los abuelos” en la delegación Iztapalapa.  -En la delegación Gustavo A. Madero se desarrolló el Taller elaboración de productos herbolarios, en el cual las y los asistentes realizaron jabones, shampoo y aceites 
para dar masajes, todos a base de plantas medicinales como hierbabuena, manzanilla, toronjil, albahaca, entre otras; además aprendieron a realizar detergente para ropa.  Este taller tuvo como finalidad promover la formación de sociedades cooperativas así como la generación de autoempleos dentro de la demarcación.  -El Taller botiquín herbal ginecológico, se llevó a cabo en el reclusorio femenil de Santa Martha Acatitla, en el cual participaron 25 mujeres y quienes aprendieron algunos usos de las plantas medicinales, detección de los padecimientos ginecológicos más comunes y un manual sobre cómo elaborar tinturas para contrarrestar  malestares como cólicos, amenorreas, desequilibrio hormonal, entre otros.  - A estos talleres han acudido poco más de 150 personas, en su mayoría mujeres de diferentes delegaciones como Cuauhtémoc, Iztapalapa, Xochimilco, Gustavo A. Madero, Iztacalco, Coyoacán. Miguel Hidalgo, entre otras. 
c).- Del mes de abril a junio se han realizado 12 Jornadas de Medicina Tradicional, de las cuales cuatro han sido en las siguientes Casas de Medicina Tradicional: casa de medicina Huehueyolotzin, delegación Tlalpan ; Tepeyolotli, delegación Azcapotzalco; Cocoxcalli, delegación Iztapalapa ; casa de medicina Hikuri, delegación Xochimilco 
e) Además se realizó una jornada para las y los jóvenes que participan en el proyecto de “Glorias del deporte, escuela de vida”, con la presencia de 52 personas de las  cuales 7 fueron mujeres y 45 hombres, de las comunidades Mazahua, Otomí, Náhuatl, Mixteco, Mixe y Triqui. En estas jornadas se ofrecieron servicios de masajes  descontracturantes, armonizaciones, atención a enfermedades de filiación cultural (susto, empacho, tronada de angina, levantamiento de mollera), tratamientos con herbolaria y temazcal. 
f).- Como parte de las actividades para difundir y promover la medicina tradicional y herbolaria entre la población infantil, del mes de abril a junio se realizaron 3 jornadas infantiles, con los talleres de uso del temazcal, taller de cultivo de plantas medicinales, taller de elaboración de instrumentos prehispánicos con barro, juego de lotería de plantas medicinales: 
</t>
    </r>
  </si>
  <si>
    <r>
      <rPr>
        <b/>
        <sz val="9"/>
        <rFont val="Gotham Rounded Book"/>
      </rPr>
      <t>Acciones realizadas con gasto corriente al 2do. Trimestre (abril-junio):</t>
    </r>
    <r>
      <rPr>
        <sz val="9"/>
        <rFont val="Gotham Rounded Book"/>
      </rPr>
      <t xml:space="preserve">
a) Se realizó un proceso de acompañamiento a los grupos de mujeres beneficiadas con la finalidad de que sus proyectos logren mantenerse en el mercado.- Seguimiento a grupos de trabajo beneficiados, se ha aplicado la 2da. visita a 25 grupos de trabajo. Como resultado de esta actividad se atendieron  al menos 138 personas.
b) Para efectos de las Reglas de Operación de 2017 del Programa de Equidad para la Mujer Rural, Huésped y Migrante en su Componente Mujer  Indígena y Pueblos Originarios realizaron las siguientes actividades:
- Cierre de ventanilla con la recepción de 117 solicitudes, donde se atendió a 351 mujeres. - Procedimiento de revisión de solicitudes y evaluación socioeconómica, técnica y específica a las 117 solicitudes registradas al cierre. - Revisión documental y del contenido de los 117 proyectos ingresados. - Asignación de rutas para la ejecución de visitas de campo. - Se realizaron 94 visitas de campo para la selección de proyectos principalmente en Milpa Alta, Xochimilco, Tláhuac, Tlalpan, Iztapalapa, Cuauhtémoc, Gustavo A. Madero. Azcapotzalco, Cuajimalpa, Venustiano Carranza y Coyoacán. - Sistematización de la información recabada en las visitas de campo para el proceso de selección. - Recepción y selección de 3 proyectos para el objetivo específico "Generar acciones que visibilicen la participación de las mujeres de pueblos 
y comunidades indígenas de la Ciudad de México para el fortalecimiento de sus liderazgos a través de capacitaciones.
c).- Dentro de la actividad institucional de realizar acciones de capacitación desde el enfoque de derechos humanos y género dirigido a la población 
objetivo siendo las realizadas en los meses de abril a junio las siguientes: - El 4 de mayo se llevó a cabo el taller denominado "Identificando la violencia" dirigido a las personas colaboradoras de la Dirección General de Equidad  para los Pueblos y Comunidades, con la finalidad de brindar la atención y canalización adecuada a la población, para lo cual es indispensable conocer  qué es la violencia y cuáles son los tipos y modalidades que se presentan y como éstos pueden inter-relacionarse. Se resaltó la importancia de atender a l a población bajo el enfoque de derechos humanos, interculturalidad y género. Participaron 30 personas. - Taller "Mirando la violencia desde un enfoque intercultural", con miras de reconocer e incorporar experiencias, demandas y necesidades de las mujeres  indígenas; y desde la interculturalidad guardar el respeto a las diferencias culturales, reconocimiento a la identidad de la otredad con un trato igualitario  y con equidad. El objetivo fue identificar y enunciar los tipos y modalidades de violencia que viven las mujeres indígenas en la Ciudad de México, para  construir herramientas individuales y colectivas para enfrontarlas, por medio del conocimiento de las mismas y el fortalecimiento de su liderazgo desde el 
enfoque intercultural, se realizó el 11 de mayo. En esta actividad participaron 27 mujeres de las comunidades indígenas mazahua, náhuatl y triqui, así como  de los pueblos originarios de Milpa Alta, Xochimilco, Iztacalco, Iztapalapa y Tlalpan.  - El 25 de mayo se realizó el Taller "Autoestima y liderazgo". Considerando que para ejercer el liderazgo es necesario el reconocimiento de las capacidades  y habilidades de cada persona, abordar el tema con mujeres indígenas es de suma importancia, ya que por muchas cuestiones de trabajo dejan de reconocer  lo que hacen y minimizan sus capacidades, por esta razón, el taller se enfocó en trabajar el tema de la autoestima como parte de su reconocimiento y así  aportar en su incidencia familiar y social desde su liderazgo. Se contó con la asistencia de 34 mujeres y 4 hombres pertenecientes a las comunidades indígenas  náhuatl, mazahua, mixteco, purépecha, totonaco y tzeltal, así como de los pueblos originarios de Xochimilco y Tlalpan.  - El 2 de junio se efectuó una conferencia a cargo de Antonia Rodríguez Medrano, líder de la Asociación Boliviana Artesanal Señor de Mayo, para que  compartiera su experiencia de vida y de trabajo, con motivo de impulsar y reconocer las historias de lucha, para el ejercicio de los derechos culturales y  económicos de las mujeres indígenas, en dicha conferencia participaron 55 mujeres mayoritariamente mujeres indígenas. - En seguimiento al trabajo realizado desde el GEPEA se realizaron dos reuniones con Inmujeres y Secretaría de Salud para generar acciones encaminadas  a reforzar los métodos de información con pertinencia cultural dirigidos a niñas, niños y adolescentes indígenas en la Ciudad de México desde el enfoque  intercultural, género y de derechos humanos, sobre la prevención del embarazo no planeado. - Seguimiento al Taller Bordando la Tradición en la Sastrería, el cual en coordinación con Tarsa S.A.  de C.V. se están capacitando 12 mujeres de las comunidades  indígenas: náhuatl, purépecha, mazahua y triqui, en la elaboración y confección de prendas de vestir tales como blusa, falda, pantalón, camisa y vestido, prendas  a las cuales les aplicaron alguna técnica como bordados o telar de cintura.
</t>
    </r>
  </si>
  <si>
    <t>PROGRAMA PRESUPUESTARIO O FONDO DEL RAMO GENERAL 33:   PROGRAMA DE FORTALECIMIENTO Y APOYO A PUEBLOS ORIGINARIOS, 2017.</t>
  </si>
  <si>
    <t>Resultado</t>
  </si>
  <si>
    <t xml:space="preserve">1. Promedio de personas beneficiadas directamente con los proyectos aprobados 
</t>
  </si>
  <si>
    <t xml:space="preserve">2. Promedio de personas beneficiadas indirectamente con los proyectos aprobados </t>
  </si>
  <si>
    <t>1. Número de personas beneficiadas indirectamente (PBD)/ Número de proyectos apoyados (PA)
Fórmula: PBD/PA</t>
  </si>
  <si>
    <t>Actividad</t>
  </si>
  <si>
    <t>PROGRAMA PRESUPUESTARIO O FONDO DEL RAMO GENERAL 33:   PROGRAMA DE RECUPERACIÓN DE LA MEDICINA TRADICIONAL Y HERBOLARIA, 2017.</t>
  </si>
  <si>
    <t xml:space="preserve">Propósito </t>
  </si>
  <si>
    <t xml:space="preserve">Estratégico </t>
  </si>
  <si>
    <t>Tasa</t>
  </si>
  <si>
    <t xml:space="preserve">Componentes </t>
  </si>
  <si>
    <t xml:space="preserve">Actividades </t>
  </si>
  <si>
    <t>PROGRAMA PRESUPUESTARIO O FONDO DEL RAMO GENERAL 33:   PROGRAMA DE TURISMO ALTERNATIVO Y PATRIMONIAL, 2017.</t>
  </si>
  <si>
    <t>PROGRAMA PRESUPUESTARIO O FONDO DEL RAMO GENERAL 33:   PROGRAMA DE EQUIDAD PARA LOS PUEBLOS INDÍGENAS, ORIGINARIOS  Y COMUNIDADES DE DISTINTO ORIGEN NACIONAL, 2017.</t>
  </si>
  <si>
    <t>na</t>
  </si>
  <si>
    <t>Expediente</t>
  </si>
  <si>
    <t>Espacios de impulso agroalimentario</t>
  </si>
  <si>
    <t>PROGRAMA PRESUPUESTARIO O FONDO DEL RAMO GENERAL 33:PROGRAMA DE CULTURA ALIMENTARIA, ARTESANAL, VINCULACIÓN COMERCIAL Y FOMENTO DE LA INTERCULTURALIDAD Y
RURALIDAD, 2017</t>
  </si>
  <si>
    <t>Porcentaj e de cobertura de ayudas ingresada s.</t>
  </si>
  <si>
    <t>Contribuir a impulsar una estrategia agroalimentaria vinculando la producción con el consumo a través de cadenas cortas agroalimentarias para ofrecer alimentos sanos e inocuos.</t>
  </si>
  <si>
    <t>FIN</t>
  </si>
  <si>
    <t xml:space="preserve">Semestral </t>
  </si>
  <si>
    <t>N/A</t>
  </si>
  <si>
    <t>Porcentaj e de ayudas entregada s.</t>
  </si>
  <si>
    <t>(Número de ayudas entregadas /Número de ayudas programadas) *100</t>
  </si>
  <si>
    <t>Número de personas asistentes a los Espacios de Impulso Agroalimentario.</t>
  </si>
  <si>
    <t>C1. Promover el consumo local a través de Espacios de Impulso Agroalimentarios.</t>
  </si>
  <si>
    <t>(Número de personas asistentes /Número de Espacios de Impulso Agroalimentar io instalados) * 100</t>
  </si>
  <si>
    <t>Personas asistente s.</t>
  </si>
  <si>
    <t>Porcentaje de cobertura de proyectos aprobados.</t>
  </si>
  <si>
    <t>C2. Fomentar e impulsar la comercialización y cultura agroalimentaria en la Ciudad de México.</t>
  </si>
  <si>
    <t>(Número de proyectos aprobados/Nú mero de solicitudes recibidas) *100</t>
  </si>
  <si>
    <t>Eficiencia.</t>
  </si>
  <si>
    <t>Porcentaj e de productor es que participa n en ferias y expos.</t>
  </si>
  <si>
    <t>C3. Promover y participar en ferias expos de producción agropecuaria y artesanal.</t>
  </si>
  <si>
    <t>(Número de productores que participaron en ferias y expos en año T/Número de productores que participaron en ferias y expos en año T- 1)*100</t>
  </si>
  <si>
    <t>Tasa de
variació
n.</t>
  </si>
  <si>
    <t xml:space="preserve">Personas </t>
  </si>
  <si>
    <t xml:space="preserve">1/ La información aquí registrada se reporta con base al último Estado Financiero con fecha al 31 de Diciembre de 2016, con el que se cuenta y cuya actualización se mantiene  en el Portal de CI. Banco, casa de Bolsa S.A. de C.V. No se omite mencionar que la información actualizada sobre el fideicomiso al período de referencia aún no se refleja en el Estado Financiero del portal en comento.Aún cuando se tiene conocimiento de que ya se cuenta con una parte de los recursos de concurrencia, no se puede obtener por el momento la información solicitada. </t>
  </si>
  <si>
    <r>
      <rPr>
        <b/>
        <sz val="10"/>
        <rFont val="Gotham Rounded Book"/>
      </rPr>
      <t>Acciones Realizadas con Gasto Corriente</t>
    </r>
    <r>
      <rPr>
        <sz val="10"/>
        <rFont val="Gotham Rounded Book"/>
        <family val="3"/>
      </rPr>
      <t xml:space="preserve">: Se realizaron acciones de monitoreo, difusión y seguimiento de las actividades sustantivas del programa de desarrollo rural </t>
    </r>
  </si>
  <si>
    <t>(Número de ayudas solicitadas/Número de ayudas entregadas) * 100</t>
  </si>
  <si>
    <t xml:space="preserve">Promover que los habitantes de las zonas rurales cuentan con una alternativa para fomentar e impulsar la comercialización y la cultura agroalimentaria de la Ciudad de México. </t>
  </si>
  <si>
    <t>PROGRAMA PRESUPUESTARIO O FONDO DEL RAMO GENERAL 33:  S030 PROGRAMA DE DESARROLLO AGROPECUARIO Y RURAL
                         ACCIONES PARA SUSTENTABILIDAD DE LOS RECURSOS NATURALES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</si>
</sst>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_-* #,##0_-;\-* #,##0_-;_-* &quot;-&quot;??_-;_-@_-"/>
    <numFmt numFmtId="165" formatCode="#,##0[$€];[Red]\-#,##0[$€]"/>
    <numFmt numFmtId="166" formatCode="_-* #,##0.00\ _P_t_s_-;\-* #,##0.00\ _P_t_s_-;_-* &quot;-&quot;??\ _P_t_s_-;_-@_-"/>
    <numFmt numFmtId="167" formatCode="#,##0.0_ ;[Red]\-#,##0.0\ "/>
    <numFmt numFmtId="168" formatCode="#,##0.0_);[Black]\(#,##0.0\)"/>
    <numFmt numFmtId="169" formatCode="#,##0_ ;[Red]\-#,##0\ "/>
    <numFmt numFmtId="170" formatCode="00"/>
    <numFmt numFmtId="171" formatCode="#,##0.000000000000"/>
    <numFmt numFmtId="172" formatCode="0.0"/>
  </numFmts>
  <fonts count="64">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sz val="7"/>
      <name val="Gotham Rounded Book"/>
      <family val="3"/>
    </font>
    <font>
      <b/>
      <sz val="22"/>
      <name val="Gotham Rounded Book"/>
      <family val="3"/>
    </font>
    <font>
      <b/>
      <vertAlign val="superscript"/>
      <sz val="1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sz val="10"/>
      <name val="Arial"/>
      <family val="2"/>
    </font>
    <font>
      <b/>
      <sz val="8"/>
      <name val="Gotham Rounded Book"/>
    </font>
    <font>
      <b/>
      <sz val="9"/>
      <name val="Gotham Rounded Book"/>
    </font>
    <font>
      <b/>
      <sz val="10"/>
      <name val="Gotham Rounded Book"/>
    </font>
    <font>
      <b/>
      <sz val="9"/>
      <name val="Gotham round"/>
    </font>
    <font>
      <b/>
      <sz val="9"/>
      <name val="Calibri"/>
      <family val="2"/>
      <scheme val="minor"/>
    </font>
    <font>
      <sz val="9"/>
      <name val="Gotham Rounded Book"/>
    </font>
    <font>
      <sz val="8"/>
      <name val="Calibri"/>
      <family val="2"/>
      <scheme val="minor"/>
    </font>
    <font>
      <b/>
      <sz val="8"/>
      <name val="Calibri"/>
      <family val="2"/>
      <scheme val="minor"/>
    </font>
    <font>
      <sz val="8"/>
      <name val="Gotham Rounded Book"/>
    </font>
    <font>
      <sz val="10"/>
      <name val="Gotham Rounded Book"/>
    </font>
    <font>
      <b/>
      <vertAlign val="superscript"/>
      <sz val="8"/>
      <name val="Gotham Rounded Book"/>
    </font>
    <font>
      <b/>
      <vertAlign val="superscript"/>
      <sz val="9"/>
      <name val="Gotham round"/>
    </font>
  </fonts>
  <fills count="36">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692">
    <xf numFmtId="0" fontId="0" fillId="0" borderId="0"/>
    <xf numFmtId="43" fontId="4"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25" fillId="0" borderId="0" applyFont="0" applyFill="0" applyBorder="0" applyAlignment="0" applyProtection="0"/>
    <xf numFmtId="0" fontId="6" fillId="0" borderId="0"/>
    <xf numFmtId="0" fontId="5" fillId="0" borderId="0"/>
    <xf numFmtId="0" fontId="5" fillId="0" borderId="0"/>
    <xf numFmtId="0" fontId="25" fillId="0" borderId="0"/>
    <xf numFmtId="0" fontId="5" fillId="0" borderId="0"/>
    <xf numFmtId="0" fontId="25" fillId="0" borderId="0"/>
    <xf numFmtId="0" fontId="4" fillId="0" borderId="0"/>
    <xf numFmtId="0" fontId="4"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41" fillId="13" borderId="0" applyNumberFormat="0" applyBorder="0" applyAlignment="0" applyProtection="0"/>
    <xf numFmtId="0" fontId="41" fillId="17" borderId="0" applyNumberFormat="0" applyBorder="0" applyAlignment="0" applyProtection="0"/>
    <xf numFmtId="0" fontId="41" fillId="21" borderId="0" applyNumberFormat="0" applyBorder="0" applyAlignment="0" applyProtection="0"/>
    <xf numFmtId="0" fontId="41" fillId="25" borderId="0" applyNumberFormat="0" applyBorder="0" applyAlignment="0" applyProtection="0"/>
    <xf numFmtId="0" fontId="41" fillId="29" borderId="0" applyNumberFormat="0" applyBorder="0" applyAlignment="0" applyProtection="0"/>
    <xf numFmtId="0" fontId="41" fillId="33" borderId="0" applyNumberFormat="0" applyBorder="0" applyAlignment="0" applyProtection="0"/>
    <xf numFmtId="0" fontId="30" fillId="3" borderId="0" applyNumberFormat="0" applyBorder="0" applyAlignment="0" applyProtection="0"/>
    <xf numFmtId="0" fontId="35" fillId="7" borderId="19" applyNumberFormat="0" applyAlignment="0" applyProtection="0"/>
    <xf numFmtId="0" fontId="37" fillId="8" borderId="22" applyNumberFormat="0" applyAlignment="0" applyProtection="0"/>
    <xf numFmtId="0" fontId="36" fillId="0" borderId="21" applyNumberFormat="0" applyFill="0" applyAlignment="0" applyProtection="0"/>
    <xf numFmtId="0" fontId="29" fillId="0" borderId="0" applyNumberFormat="0" applyFill="0" applyBorder="0" applyAlignment="0" applyProtection="0"/>
    <xf numFmtId="0" fontId="41" fillId="10" borderId="0" applyNumberFormat="0" applyBorder="0" applyAlignment="0" applyProtection="0"/>
    <xf numFmtId="0" fontId="41" fillId="14" borderId="0" applyNumberFormat="0" applyBorder="0" applyAlignment="0" applyProtection="0"/>
    <xf numFmtId="0" fontId="41" fillId="18" borderId="0" applyNumberFormat="0" applyBorder="0" applyAlignment="0" applyProtection="0"/>
    <xf numFmtId="0" fontId="41" fillId="22" borderId="0" applyNumberFormat="0" applyBorder="0" applyAlignment="0" applyProtection="0"/>
    <xf numFmtId="0" fontId="41" fillId="26" borderId="0" applyNumberFormat="0" applyBorder="0" applyAlignment="0" applyProtection="0"/>
    <xf numFmtId="0" fontId="41" fillId="30" borderId="0" applyNumberFormat="0" applyBorder="0" applyAlignment="0" applyProtection="0"/>
    <xf numFmtId="0" fontId="33" fillId="6" borderId="19" applyNumberFormat="0" applyAlignment="0" applyProtection="0"/>
    <xf numFmtId="165" fontId="42" fillId="0" borderId="0" applyFont="0" applyFill="0" applyBorder="0" applyAlignment="0" applyProtection="0"/>
    <xf numFmtId="0" fontId="8" fillId="0" borderId="0"/>
    <xf numFmtId="0" fontId="31"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4" fontId="43" fillId="0" borderId="0" applyFont="0" applyFill="0" applyBorder="0" applyAlignment="0" applyProtection="0"/>
    <xf numFmtId="0" fontId="32"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44"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43" fillId="0" borderId="0"/>
    <xf numFmtId="0" fontId="5" fillId="0" borderId="0"/>
    <xf numFmtId="0" fontId="45" fillId="0" borderId="0"/>
    <xf numFmtId="0" fontId="3" fillId="9" borderId="23" applyNumberFormat="0" applyFont="0" applyAlignment="0" applyProtection="0"/>
    <xf numFmtId="0" fontId="8" fillId="34" borderId="23" applyNumberFormat="0" applyFont="0" applyAlignment="0" applyProtection="0"/>
    <xf numFmtId="0" fontId="34" fillId="7" borderId="20" applyNumberFormat="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27" fillId="0" borderId="16" applyNumberFormat="0" applyFill="0" applyAlignment="0" applyProtection="0"/>
    <xf numFmtId="0" fontId="28" fillId="0" borderId="17" applyNumberFormat="0" applyFill="0" applyAlignment="0" applyProtection="0"/>
    <xf numFmtId="0" fontId="29" fillId="0" borderId="18" applyNumberFormat="0" applyFill="0" applyAlignment="0" applyProtection="0"/>
    <xf numFmtId="0" fontId="26" fillId="0" borderId="0" applyNumberFormat="0" applyFill="0" applyBorder="0" applyAlignment="0" applyProtection="0"/>
    <xf numFmtId="0" fontId="40" fillId="0" borderId="24" applyNumberFormat="0" applyFill="0" applyAlignment="0" applyProtection="0"/>
    <xf numFmtId="0" fontId="2" fillId="0" borderId="0"/>
    <xf numFmtId="0" fontId="4" fillId="0" borderId="0"/>
    <xf numFmtId="0" fontId="42" fillId="0" borderId="0"/>
    <xf numFmtId="43" fontId="2" fillId="0" borderId="0" applyFont="0" applyFill="0" applyBorder="0" applyAlignment="0" applyProtection="0"/>
    <xf numFmtId="0" fontId="4" fillId="0" borderId="0"/>
    <xf numFmtId="9" fontId="51" fillId="0" borderId="0" applyFont="0" applyFill="0" applyBorder="0" applyAlignment="0" applyProtection="0"/>
    <xf numFmtId="0" fontId="4" fillId="0" borderId="0"/>
    <xf numFmtId="0" fontId="1" fillId="23" borderId="0" applyNumberFormat="0" applyBorder="0" applyAlignment="0" applyProtection="0"/>
    <xf numFmtId="0" fontId="1" fillId="31" borderId="0" applyNumberFormat="0" applyBorder="0" applyAlignment="0" applyProtection="0"/>
    <xf numFmtId="43" fontId="4" fillId="0" borderId="0" applyFont="0" applyFill="0" applyBorder="0" applyAlignment="0" applyProtection="0"/>
    <xf numFmtId="0" fontId="1" fillId="31" borderId="0" applyNumberFormat="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4" fillId="0" borderId="0"/>
    <xf numFmtId="0" fontId="4" fillId="0" borderId="0"/>
    <xf numFmtId="0" fontId="4" fillId="0" borderId="0"/>
    <xf numFmtId="0" fontId="1" fillId="0" borderId="0"/>
    <xf numFmtId="0" fontId="4" fillId="0" borderId="0"/>
    <xf numFmtId="0" fontId="1" fillId="0" borderId="0"/>
    <xf numFmtId="0" fontId="1" fillId="0" borderId="0"/>
    <xf numFmtId="0" fontId="4" fillId="0" borderId="0"/>
    <xf numFmtId="0" fontId="4" fillId="0" borderId="0"/>
    <xf numFmtId="43"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27" borderId="0" applyNumberFormat="0" applyBorder="0" applyAlignment="0" applyProtection="0"/>
    <xf numFmtId="0" fontId="1" fillId="27"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19"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0"/>
    <xf numFmtId="0" fontId="4" fillId="0" borderId="0"/>
    <xf numFmtId="0" fontId="1" fillId="9" borderId="23" applyNumberFormat="0" applyFont="0" applyAlignment="0" applyProtection="0"/>
    <xf numFmtId="0" fontId="4" fillId="0" borderId="0"/>
    <xf numFmtId="43" fontId="4" fillId="0" borderId="0" applyFont="0" applyFill="0" applyBorder="0" applyAlignment="0" applyProtection="0"/>
    <xf numFmtId="0" fontId="1" fillId="12" borderId="0" applyNumberFormat="0" applyBorder="0" applyAlignment="0" applyProtection="0"/>
    <xf numFmtId="43" fontId="4" fillId="0" borderId="0" applyFont="0" applyFill="0" applyBorder="0" applyAlignment="0" applyProtection="0"/>
    <xf numFmtId="0" fontId="1" fillId="12" borderId="0" applyNumberFormat="0" applyBorder="0" applyAlignment="0" applyProtection="0"/>
    <xf numFmtId="0" fontId="1" fillId="27" borderId="0" applyNumberFormat="0" applyBorder="0" applyAlignment="0" applyProtection="0"/>
    <xf numFmtId="0" fontId="4" fillId="0" borderId="0"/>
    <xf numFmtId="0" fontId="4" fillId="0" borderId="0"/>
    <xf numFmtId="43"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4" fillId="0" borderId="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31" borderId="0" applyNumberFormat="0" applyBorder="0" applyAlignment="0" applyProtection="0"/>
    <xf numFmtId="0" fontId="1" fillId="3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27"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9" borderId="23" applyNumberFormat="0" applyFont="0" applyAlignment="0" applyProtection="0"/>
    <xf numFmtId="0" fontId="4" fillId="0" borderId="0"/>
    <xf numFmtId="43" fontId="4" fillId="0" borderId="0" applyFont="0" applyFill="0" applyBorder="0" applyAlignment="0" applyProtection="0"/>
    <xf numFmtId="0" fontId="1" fillId="16" borderId="0" applyNumberFormat="0" applyBorder="0" applyAlignment="0" applyProtection="0"/>
    <xf numFmtId="43" fontId="4" fillId="0" borderId="0" applyFont="0" applyFill="0" applyBorder="0" applyAlignment="0" applyProtection="0"/>
    <xf numFmtId="0" fontId="1" fillId="16" borderId="0" applyNumberFormat="0" applyBorder="0" applyAlignment="0" applyProtection="0"/>
    <xf numFmtId="0" fontId="1" fillId="31" borderId="0" applyNumberFormat="0" applyBorder="0" applyAlignment="0" applyProtection="0"/>
    <xf numFmtId="0" fontId="4" fillId="0" borderId="0"/>
    <xf numFmtId="0" fontId="4" fillId="0" borderId="0"/>
    <xf numFmtId="0" fontId="1" fillId="0" borderId="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12" borderId="0" applyNumberFormat="0" applyBorder="0" applyAlignment="0" applyProtection="0"/>
    <xf numFmtId="0" fontId="1" fillId="12"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3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9" borderId="23" applyNumberFormat="0" applyFont="0" applyAlignment="0" applyProtection="0"/>
    <xf numFmtId="0" fontId="1"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1" fillId="12" borderId="0" applyNumberFormat="0" applyBorder="0" applyAlignment="0" applyProtection="0"/>
    <xf numFmtId="43" fontId="4" fillId="0" borderId="0" applyFont="0" applyFill="0" applyBorder="0" applyAlignment="0" applyProtection="0"/>
    <xf numFmtId="0" fontId="1" fillId="12" borderId="0" applyNumberFormat="0" applyBorder="0" applyAlignment="0" applyProtection="0"/>
    <xf numFmtId="0" fontId="1" fillId="27" borderId="0" applyNumberFormat="0" applyBorder="0" applyAlignment="0" applyProtection="0"/>
    <xf numFmtId="0" fontId="1" fillId="15" borderId="0" applyNumberFormat="0" applyBorder="0" applyAlignment="0" applyProtection="0"/>
    <xf numFmtId="0" fontId="4" fillId="0" borderId="0"/>
    <xf numFmtId="43" fontId="1" fillId="0" borderId="0" applyFont="0" applyFill="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31" borderId="0" applyNumberFormat="0" applyBorder="0" applyAlignment="0" applyProtection="0"/>
    <xf numFmtId="0" fontId="1" fillId="3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27"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0"/>
    <xf numFmtId="0" fontId="1" fillId="0" borderId="0"/>
    <xf numFmtId="0" fontId="1" fillId="9" borderId="23" applyNumberFormat="0" applyFont="0" applyAlignment="0" applyProtection="0"/>
    <xf numFmtId="0" fontId="4" fillId="0" borderId="0"/>
    <xf numFmtId="43" fontId="4" fillId="0" borderId="0" applyFont="0" applyFill="0" applyBorder="0" applyAlignment="0" applyProtection="0"/>
    <xf numFmtId="0" fontId="1" fillId="12" borderId="0" applyNumberFormat="0" applyBorder="0" applyAlignment="0" applyProtection="0"/>
    <xf numFmtId="43" fontId="4" fillId="0" borderId="0" applyFont="0" applyFill="0" applyBorder="0" applyAlignment="0" applyProtection="0"/>
    <xf numFmtId="0" fontId="1" fillId="16"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1" fillId="11" borderId="0" applyNumberFormat="0" applyBorder="0" applyAlignment="0" applyProtection="0"/>
    <xf numFmtId="0" fontId="1" fillId="15" borderId="0" applyNumberFormat="0" applyBorder="0" applyAlignment="0" applyProtection="0"/>
    <xf numFmtId="9" fontId="4" fillId="0" borderId="0" applyFont="0" applyFill="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12" borderId="0" applyNumberFormat="0" applyBorder="0" applyAlignment="0" applyProtection="0"/>
    <xf numFmtId="0" fontId="1" fillId="3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27"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9" borderId="23" applyNumberFormat="0" applyFont="0" applyAlignment="0" applyProtection="0"/>
    <xf numFmtId="0" fontId="4" fillId="0" borderId="0"/>
    <xf numFmtId="0" fontId="4"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1" fillId="12" borderId="0" applyNumberFormat="0" applyBorder="0" applyAlignment="0" applyProtection="0"/>
    <xf numFmtId="43" fontId="4" fillId="0" borderId="0" applyFont="0" applyFill="0" applyBorder="0" applyAlignment="0" applyProtection="0"/>
    <xf numFmtId="0" fontId="1" fillId="16" borderId="0" applyNumberFormat="0" applyBorder="0" applyAlignment="0" applyProtection="0"/>
    <xf numFmtId="0" fontId="1" fillId="31" borderId="0" applyNumberFormat="0" applyBorder="0" applyAlignment="0" applyProtection="0"/>
    <xf numFmtId="0" fontId="1" fillId="0" borderId="0"/>
    <xf numFmtId="0" fontId="1" fillId="15" borderId="0" applyNumberFormat="0" applyBorder="0" applyAlignment="0" applyProtection="0"/>
    <xf numFmtId="0" fontId="1" fillId="0" borderId="0"/>
    <xf numFmtId="43" fontId="1" fillId="0" borderId="0" applyFont="0" applyFill="0" applyBorder="0" applyAlignment="0" applyProtection="0"/>
    <xf numFmtId="0" fontId="1" fillId="27"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12" borderId="0" applyNumberFormat="0" applyBorder="0" applyAlignment="0" applyProtection="0"/>
    <xf numFmtId="0" fontId="1" fillId="3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27"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43" fontId="4" fillId="0" borderId="0" applyFont="0" applyFill="0" applyBorder="0" applyAlignment="0" applyProtection="0"/>
    <xf numFmtId="0" fontId="4" fillId="0" borderId="0"/>
    <xf numFmtId="43" fontId="1" fillId="0" borderId="0" applyFont="0" applyFill="0" applyBorder="0" applyAlignment="0" applyProtection="0"/>
    <xf numFmtId="0" fontId="1" fillId="9" borderId="23" applyNumberFormat="0" applyFont="0" applyAlignment="0" applyProtection="0"/>
    <xf numFmtId="0" fontId="4" fillId="0" borderId="0"/>
    <xf numFmtId="0" fontId="4"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1" fillId="27" borderId="0" applyNumberFormat="0" applyBorder="0" applyAlignment="0" applyProtection="0"/>
    <xf numFmtId="43" fontId="4" fillId="0" borderId="0" applyFont="0" applyFill="0" applyBorder="0" applyAlignment="0" applyProtection="0"/>
    <xf numFmtId="0" fontId="1" fillId="31" borderId="0" applyNumberFormat="0" applyBorder="0" applyAlignment="0" applyProtection="0"/>
    <xf numFmtId="0" fontId="1" fillId="19" borderId="0" applyNumberFormat="0" applyBorder="0" applyAlignment="0" applyProtection="0"/>
    <xf numFmtId="0" fontId="1" fillId="0" borderId="0"/>
    <xf numFmtId="0" fontId="1" fillId="15" borderId="0" applyNumberFormat="0" applyBorder="0" applyAlignment="0" applyProtection="0"/>
    <xf numFmtId="0" fontId="1" fillId="0" borderId="0"/>
    <xf numFmtId="43" fontId="1" fillId="0" borderId="0" applyFont="0" applyFill="0" applyBorder="0" applyAlignment="0" applyProtection="0"/>
    <xf numFmtId="0" fontId="1" fillId="27"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31"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27" borderId="0" applyNumberFormat="0" applyBorder="0" applyAlignment="0" applyProtection="0"/>
    <xf numFmtId="0" fontId="1" fillId="23"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0"/>
    <xf numFmtId="0" fontId="4" fillId="0" borderId="0"/>
    <xf numFmtId="0" fontId="1" fillId="9" borderId="23" applyNumberFormat="0" applyFont="0" applyAlignment="0" applyProtection="0"/>
    <xf numFmtId="0" fontId="4" fillId="0" borderId="0"/>
    <xf numFmtId="0" fontId="1" fillId="23" borderId="0" applyNumberFormat="0" applyBorder="0" applyAlignment="0" applyProtection="0"/>
    <xf numFmtId="43" fontId="4" fillId="0" borderId="0" applyFont="0" applyFill="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0" borderId="0"/>
    <xf numFmtId="0" fontId="4" fillId="0" borderId="0"/>
    <xf numFmtId="0" fontId="4" fillId="0" borderId="0"/>
    <xf numFmtId="43" fontId="1" fillId="0" borderId="0" applyFont="0" applyFill="0" applyBorder="0" applyAlignment="0" applyProtection="0"/>
    <xf numFmtId="0" fontId="1" fillId="15" borderId="0" applyNumberFormat="0" applyBorder="0" applyAlignment="0" applyProtection="0"/>
    <xf numFmtId="43" fontId="4" fillId="0" borderId="0" applyFont="0" applyFill="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27" borderId="0" applyNumberFormat="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1" fillId="19" borderId="0" applyNumberFormat="0" applyBorder="0" applyAlignment="0" applyProtection="0"/>
    <xf numFmtId="0" fontId="1" fillId="15" borderId="0" applyNumberFormat="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1" fillId="0" borderId="0"/>
    <xf numFmtId="0" fontId="4" fillId="0" borderId="0"/>
    <xf numFmtId="0" fontId="4" fillId="0" borderId="0"/>
    <xf numFmtId="0" fontId="1" fillId="9" borderId="23" applyNumberFormat="0" applyFont="0" applyAlignment="0" applyProtection="0"/>
    <xf numFmtId="43" fontId="4"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166"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7" fontId="4" fillId="0" borderId="0" applyFont="0" applyFill="0" applyBorder="0" applyAlignment="0" applyProtection="0"/>
    <xf numFmtId="0" fontId="4" fillId="0" borderId="0"/>
    <xf numFmtId="0" fontId="4" fillId="0" borderId="0"/>
    <xf numFmtId="0" fontId="1" fillId="0" borderId="0"/>
    <xf numFmtId="0" fontId="1"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4" fillId="0" borderId="0"/>
    <xf numFmtId="0" fontId="4" fillId="0" borderId="0"/>
    <xf numFmtId="0" fontId="1" fillId="0" borderId="0"/>
    <xf numFmtId="0" fontId="4" fillId="0" borderId="0"/>
    <xf numFmtId="0" fontId="1" fillId="9" borderId="23" applyNumberFormat="0" applyFont="0" applyAlignment="0" applyProtection="0"/>
    <xf numFmtId="0" fontId="1" fillId="0" borderId="0"/>
    <xf numFmtId="43" fontId="1" fillId="0" borderId="0" applyFont="0" applyFill="0" applyBorder="0" applyAlignment="0" applyProtection="0"/>
  </cellStyleXfs>
  <cellXfs count="619">
    <xf numFmtId="0" fontId="0" fillId="0" borderId="0" xfId="0"/>
    <xf numFmtId="0" fontId="9" fillId="0" borderId="0" xfId="0" applyFont="1"/>
    <xf numFmtId="0" fontId="15" fillId="0" borderId="0" xfId="0" applyFont="1" applyAlignment="1">
      <alignment horizontal="justify"/>
    </xf>
    <xf numFmtId="0" fontId="15" fillId="0" borderId="0" xfId="0" applyFont="1"/>
    <xf numFmtId="0" fontId="14" fillId="0" borderId="1" xfId="0" applyFont="1" applyBorder="1" applyAlignment="1">
      <alignment horizontal="center" vertical="top"/>
    </xf>
    <xf numFmtId="0" fontId="16" fillId="0" borderId="1" xfId="0" applyFont="1" applyBorder="1" applyAlignment="1">
      <alignment vertical="top"/>
    </xf>
    <xf numFmtId="2" fontId="16" fillId="0" borderId="1" xfId="0" applyNumberFormat="1" applyFont="1" applyBorder="1" applyAlignment="1">
      <alignment vertical="top"/>
    </xf>
    <xf numFmtId="0" fontId="14" fillId="0" borderId="3" xfId="0" applyFont="1" applyBorder="1" applyAlignment="1">
      <alignment horizontal="center" vertical="top"/>
    </xf>
    <xf numFmtId="0" fontId="16" fillId="0" borderId="3" xfId="0" applyFont="1" applyBorder="1" applyAlignment="1">
      <alignment vertical="top"/>
    </xf>
    <xf numFmtId="0" fontId="14" fillId="0" borderId="4" xfId="0" applyFont="1" applyBorder="1" applyAlignment="1">
      <alignment horizontal="center" vertical="center" wrapText="1"/>
    </xf>
    <xf numFmtId="0" fontId="12"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3" fillId="0" borderId="0" xfId="0" applyFont="1" applyAlignment="1">
      <alignment horizontal="left" vertical="top" indent="9"/>
    </xf>
    <xf numFmtId="0" fontId="13" fillId="0" borderId="0" xfId="0" applyFont="1" applyAlignment="1">
      <alignment vertical="top"/>
    </xf>
    <xf numFmtId="0" fontId="13" fillId="0" borderId="0" xfId="0" applyFont="1" applyAlignment="1">
      <alignment horizontal="center" vertical="top"/>
    </xf>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4" fillId="0" borderId="1" xfId="0" quotePrefix="1" applyFont="1" applyBorder="1" applyAlignment="1">
      <alignment horizontal="center"/>
    </xf>
    <xf numFmtId="0" fontId="9" fillId="0" borderId="1" xfId="0" applyFont="1" applyBorder="1"/>
    <xf numFmtId="0" fontId="11" fillId="0" borderId="1" xfId="0" applyFont="1" applyBorder="1" applyAlignment="1">
      <alignment horizontal="center"/>
    </xf>
    <xf numFmtId="0" fontId="9" fillId="0" borderId="3" xfId="0" applyFont="1" applyBorder="1"/>
    <xf numFmtId="0" fontId="12" fillId="0" borderId="0" xfId="0" applyFont="1"/>
    <xf numFmtId="0" fontId="14" fillId="0" borderId="0" xfId="0" applyFont="1"/>
    <xf numFmtId="0" fontId="9" fillId="0" borderId="0" xfId="12" applyFont="1" applyAlignment="1">
      <alignment wrapText="1"/>
    </xf>
    <xf numFmtId="0" fontId="9" fillId="0" borderId="0" xfId="12" applyFont="1"/>
    <xf numFmtId="0" fontId="9" fillId="0" borderId="0" xfId="13" applyFont="1" applyAlignment="1">
      <alignment wrapText="1"/>
    </xf>
    <xf numFmtId="0" fontId="9" fillId="0" borderId="0" xfId="13" applyFont="1"/>
    <xf numFmtId="0" fontId="12" fillId="0" borderId="0" xfId="12" applyFont="1" applyAlignment="1">
      <alignment horizontal="center" vertical="center" wrapText="1"/>
    </xf>
    <xf numFmtId="0" fontId="9" fillId="0" borderId="0" xfId="7" applyFont="1"/>
    <xf numFmtId="0" fontId="16" fillId="0" borderId="0" xfId="7" applyFont="1"/>
    <xf numFmtId="0" fontId="14" fillId="0" borderId="5" xfId="7" applyFont="1" applyBorder="1" applyAlignment="1">
      <alignment vertical="center" wrapText="1"/>
    </xf>
    <xf numFmtId="0" fontId="14" fillId="0" borderId="5" xfId="7" applyFont="1" applyBorder="1" applyAlignment="1">
      <alignment horizontal="center" vertical="center" wrapText="1"/>
    </xf>
    <xf numFmtId="0" fontId="14" fillId="0" borderId="4" xfId="7" applyFont="1" applyBorder="1" applyAlignment="1">
      <alignment horizontal="center" vertical="center" wrapText="1"/>
    </xf>
    <xf numFmtId="43" fontId="14" fillId="0" borderId="5" xfId="5" applyFont="1" applyBorder="1" applyAlignment="1">
      <alignment horizontal="center" vertical="center" wrapText="1"/>
    </xf>
    <xf numFmtId="43" fontId="14" fillId="0" borderId="4" xfId="5" applyFont="1" applyBorder="1" applyAlignment="1">
      <alignment horizontal="center" vertical="center" wrapText="1"/>
    </xf>
    <xf numFmtId="43" fontId="14" fillId="0" borderId="5" xfId="5" applyFont="1" applyBorder="1" applyAlignment="1">
      <alignment horizontal="justify" vertical="center" wrapText="1"/>
    </xf>
    <xf numFmtId="0" fontId="16" fillId="0" borderId="0" xfId="0" applyFont="1"/>
    <xf numFmtId="0" fontId="12" fillId="0" borderId="0" xfId="0" applyFont="1" applyAlignment="1">
      <alignment horizontal="right" vertical="top"/>
    </xf>
    <xf numFmtId="0" fontId="13" fillId="0" borderId="0" xfId="0" applyFont="1" applyAlignment="1">
      <alignment horizontal="right" vertical="top"/>
    </xf>
    <xf numFmtId="0" fontId="9" fillId="0" borderId="0" xfId="8" applyFont="1"/>
    <xf numFmtId="0" fontId="14" fillId="0" borderId="0" xfId="8" applyFont="1"/>
    <xf numFmtId="0" fontId="13" fillId="0" borderId="0" xfId="8" applyFont="1" applyAlignment="1">
      <alignment horizontal="left" vertical="top"/>
    </xf>
    <xf numFmtId="0" fontId="12" fillId="0" borderId="0" xfId="8" applyFont="1" applyAlignment="1">
      <alignment horizontal="left" vertical="top"/>
    </xf>
    <xf numFmtId="0" fontId="12" fillId="0" borderId="0" xfId="8" applyFont="1" applyAlignment="1">
      <alignment horizontal="center" vertical="top"/>
    </xf>
    <xf numFmtId="0" fontId="13" fillId="0" borderId="0" xfId="8" applyFont="1" applyAlignment="1">
      <alignment horizontal="left" vertical="top" indent="9"/>
    </xf>
    <xf numFmtId="0" fontId="13" fillId="0" borderId="0" xfId="8" applyFont="1" applyAlignment="1">
      <alignment horizontal="center" vertical="top"/>
    </xf>
    <xf numFmtId="0" fontId="9" fillId="0" borderId="0" xfId="6" applyFont="1"/>
    <xf numFmtId="0" fontId="13" fillId="0" borderId="0" xfId="6" applyFont="1"/>
    <xf numFmtId="0" fontId="14" fillId="0" borderId="1" xfId="0" applyFont="1" applyBorder="1" applyAlignment="1">
      <alignment horizontal="center" vertical="center"/>
    </xf>
    <xf numFmtId="0" fontId="14" fillId="0" borderId="1" xfId="0" quotePrefix="1" applyFont="1" applyBorder="1" applyAlignment="1">
      <alignment horizontal="center" vertical="center"/>
    </xf>
    <xf numFmtId="0" fontId="14" fillId="0" borderId="7" xfId="0" applyFont="1" applyBorder="1" applyAlignment="1">
      <alignment horizontal="center"/>
    </xf>
    <xf numFmtId="2" fontId="16" fillId="0" borderId="7" xfId="0" applyNumberFormat="1" applyFont="1" applyBorder="1"/>
    <xf numFmtId="0" fontId="16" fillId="0" borderId="7" xfId="0" applyFont="1" applyBorder="1"/>
    <xf numFmtId="0" fontId="14" fillId="0" borderId="2" xfId="0" quotePrefix="1" applyFont="1" applyBorder="1" applyAlignment="1">
      <alignment horizontal="center"/>
    </xf>
    <xf numFmtId="0" fontId="16" fillId="0" borderId="3" xfId="0" applyFont="1" applyBorder="1"/>
    <xf numFmtId="0" fontId="16" fillId="0" borderId="4" xfId="0" applyFont="1" applyBorder="1"/>
    <xf numFmtId="0" fontId="14" fillId="0" borderId="5" xfId="0" applyFont="1" applyBorder="1" applyAlignment="1">
      <alignment horizontal="center" vertical="center" wrapText="1"/>
    </xf>
    <xf numFmtId="0" fontId="16" fillId="0" borderId="9" xfId="0" applyFont="1" applyBorder="1"/>
    <xf numFmtId="0" fontId="16" fillId="0" borderId="0" xfId="0" applyFont="1" applyAlignment="1">
      <alignment vertical="center"/>
    </xf>
    <xf numFmtId="0" fontId="16" fillId="0" borderId="3" xfId="0" applyFont="1" applyBorder="1" applyAlignment="1">
      <alignment vertical="center"/>
    </xf>
    <xf numFmtId="0" fontId="14" fillId="0" borderId="1" xfId="0" applyFont="1" applyBorder="1" applyAlignment="1">
      <alignment horizontal="justify" vertical="center"/>
    </xf>
    <xf numFmtId="0" fontId="16" fillId="0" borderId="1" xfId="0" applyFont="1" applyBorder="1" applyAlignment="1">
      <alignment horizontal="justify" vertical="center"/>
    </xf>
    <xf numFmtId="2" fontId="16" fillId="0" borderId="1" xfId="0" applyNumberFormat="1" applyFont="1" applyBorder="1" applyAlignment="1">
      <alignment horizontal="justify" vertical="center"/>
    </xf>
    <xf numFmtId="0" fontId="16" fillId="0" borderId="10" xfId="0" applyFont="1" applyBorder="1" applyAlignment="1">
      <alignment horizontal="justify" vertical="center" wrapText="1"/>
    </xf>
    <xf numFmtId="0" fontId="14" fillId="0" borderId="2" xfId="0" applyFont="1" applyBorder="1" applyAlignment="1">
      <alignment horizontal="justify" vertical="center"/>
    </xf>
    <xf numFmtId="0" fontId="16" fillId="0" borderId="2" xfId="0" applyFont="1" applyBorder="1" applyAlignment="1">
      <alignment horizontal="justify" vertical="center"/>
    </xf>
    <xf numFmtId="0" fontId="16" fillId="0" borderId="9" xfId="0" applyFont="1" applyBorder="1" applyAlignment="1">
      <alignment horizontal="justify" vertical="center"/>
    </xf>
    <xf numFmtId="0" fontId="14" fillId="0" borderId="3" xfId="0" applyFont="1" applyBorder="1" applyAlignment="1">
      <alignment horizontal="justify" vertical="center"/>
    </xf>
    <xf numFmtId="0" fontId="16" fillId="0" borderId="3" xfId="0" applyFont="1" applyBorder="1" applyAlignment="1">
      <alignment horizontal="justify" vertical="center"/>
    </xf>
    <xf numFmtId="0" fontId="16" fillId="0" borderId="11" xfId="0" applyFont="1" applyBorder="1" applyAlignment="1">
      <alignment horizontal="justify" vertical="center"/>
    </xf>
    <xf numFmtId="0" fontId="14" fillId="0" borderId="12" xfId="0" applyFont="1" applyBorder="1" applyAlignment="1">
      <alignment horizontal="justify" vertical="center" wrapText="1"/>
    </xf>
    <xf numFmtId="0" fontId="16" fillId="0" borderId="4" xfId="0" applyFont="1" applyBorder="1" applyAlignment="1">
      <alignment horizontal="justify" vertical="center"/>
    </xf>
    <xf numFmtId="0" fontId="16" fillId="0" borderId="12" xfId="0" applyFont="1" applyBorder="1" applyAlignment="1">
      <alignment horizontal="justify" vertical="center"/>
    </xf>
    <xf numFmtId="0" fontId="14" fillId="0" borderId="3" xfId="0" applyFont="1" applyBorder="1" applyAlignment="1">
      <alignment horizontal="center" vertical="center"/>
    </xf>
    <xf numFmtId="0" fontId="16" fillId="0" borderId="11" xfId="0" applyFont="1" applyBorder="1" applyAlignment="1">
      <alignment vertical="center"/>
    </xf>
    <xf numFmtId="0" fontId="14" fillId="0" borderId="4" xfId="0" applyFont="1" applyBorder="1" applyAlignment="1">
      <alignment horizontal="justify" vertical="center"/>
    </xf>
    <xf numFmtId="164" fontId="16" fillId="0" borderId="1" xfId="1" applyNumberFormat="1" applyFont="1" applyBorder="1" applyAlignment="1">
      <alignment vertical="center"/>
    </xf>
    <xf numFmtId="43" fontId="16" fillId="0" borderId="1" xfId="1" applyFont="1" applyBorder="1" applyAlignment="1">
      <alignment vertical="center"/>
    </xf>
    <xf numFmtId="164" fontId="16" fillId="0" borderId="3" xfId="1" applyNumberFormat="1" applyFont="1" applyBorder="1" applyAlignment="1">
      <alignment vertical="center"/>
    </xf>
    <xf numFmtId="0" fontId="14" fillId="0" borderId="0" xfId="0" quotePrefix="1" applyFont="1" applyBorder="1" applyAlignment="1">
      <alignment horizontal="center"/>
    </xf>
    <xf numFmtId="0" fontId="16" fillId="0" borderId="10" xfId="0" applyFont="1" applyBorder="1" applyAlignment="1">
      <alignment horizontal="justify" vertical="top"/>
    </xf>
    <xf numFmtId="0" fontId="16" fillId="0" borderId="12" xfId="0" applyFont="1" applyBorder="1" applyAlignment="1">
      <alignment horizontal="justify" vertical="top"/>
    </xf>
    <xf numFmtId="0" fontId="14" fillId="0" borderId="0" xfId="0" applyFont="1" applyBorder="1" applyAlignment="1">
      <alignment horizontal="center" vertical="center"/>
    </xf>
    <xf numFmtId="2" fontId="16" fillId="0" borderId="3" xfId="0" applyNumberFormat="1" applyFont="1" applyBorder="1" applyAlignment="1">
      <alignment vertical="top"/>
    </xf>
    <xf numFmtId="0" fontId="14" fillId="0" borderId="6" xfId="0" applyFont="1" applyBorder="1" applyAlignment="1">
      <alignment horizontal="center" vertical="center"/>
    </xf>
    <xf numFmtId="0" fontId="16" fillId="0" borderId="11" xfId="0" applyFont="1" applyBorder="1" applyAlignment="1">
      <alignment horizontal="justify" vertical="top"/>
    </xf>
    <xf numFmtId="0" fontId="16" fillId="0" borderId="0" xfId="0" applyFont="1" applyBorder="1" applyAlignment="1">
      <alignment horizontal="justify" vertical="center" wrapText="1"/>
    </xf>
    <xf numFmtId="0" fontId="16" fillId="0" borderId="13" xfId="0" applyFont="1" applyBorder="1" applyAlignment="1">
      <alignment horizontal="justify" vertical="center"/>
    </xf>
    <xf numFmtId="0" fontId="16" fillId="0" borderId="6" xfId="0" applyFont="1" applyBorder="1" applyAlignment="1">
      <alignment horizontal="justify" vertical="center"/>
    </xf>
    <xf numFmtId="0" fontId="16" fillId="0" borderId="0" xfId="0" applyFont="1" applyBorder="1" applyAlignment="1">
      <alignment horizontal="justify" vertical="center"/>
    </xf>
    <xf numFmtId="0" fontId="16" fillId="0" borderId="7" xfId="0" applyFont="1" applyBorder="1" applyAlignment="1">
      <alignment horizontal="justify" vertical="center"/>
    </xf>
    <xf numFmtId="0" fontId="14" fillId="0" borderId="0" xfId="0" quotePrefix="1" applyFont="1" applyBorder="1" applyAlignment="1">
      <alignment horizontal="center" vertical="center"/>
    </xf>
    <xf numFmtId="0" fontId="16" fillId="0" borderId="0" xfId="0" applyFont="1" applyAlignment="1">
      <alignment horizontal="justify" vertical="center"/>
    </xf>
    <xf numFmtId="0" fontId="20" fillId="0" borderId="0" xfId="8" applyFont="1" applyFill="1" applyAlignment="1">
      <alignment horizontal="left" vertical="top"/>
    </xf>
    <xf numFmtId="0" fontId="9" fillId="0" borderId="0" xfId="0" applyFont="1" applyBorder="1"/>
    <xf numFmtId="0" fontId="12" fillId="0" borderId="0" xfId="0" applyFont="1" applyBorder="1" applyAlignment="1">
      <alignment vertical="center"/>
    </xf>
    <xf numFmtId="0" fontId="14" fillId="0" borderId="4" xfId="0" applyFont="1" applyBorder="1" applyAlignment="1">
      <alignment horizontal="justify"/>
    </xf>
    <xf numFmtId="0" fontId="10" fillId="0" borderId="0" xfId="0" applyFont="1" applyAlignment="1">
      <alignment vertical="center"/>
    </xf>
    <xf numFmtId="0" fontId="16" fillId="0" borderId="0" xfId="8" applyFont="1" applyAlignment="1">
      <alignment vertical="center"/>
    </xf>
    <xf numFmtId="0" fontId="14" fillId="0" borderId="4" xfId="0" applyFont="1" applyBorder="1" applyAlignment="1">
      <alignment horizontal="center" vertical="center"/>
    </xf>
    <xf numFmtId="0" fontId="21" fillId="0" borderId="0" xfId="0" applyFont="1" applyAlignment="1">
      <alignment vertical="center"/>
    </xf>
    <xf numFmtId="0" fontId="23" fillId="0" borderId="6" xfId="0" applyFont="1" applyBorder="1"/>
    <xf numFmtId="0" fontId="10" fillId="0" borderId="0" xfId="0" applyFont="1" applyAlignment="1">
      <alignment horizontal="left" vertical="center"/>
    </xf>
    <xf numFmtId="0" fontId="23" fillId="0" borderId="0" xfId="0" applyFont="1" applyBorder="1"/>
    <xf numFmtId="0" fontId="23" fillId="0" borderId="0" xfId="0" applyFont="1"/>
    <xf numFmtId="0" fontId="10" fillId="0" borderId="0" xfId="0" applyFont="1" applyBorder="1" applyAlignment="1">
      <alignment vertical="center"/>
    </xf>
    <xf numFmtId="0" fontId="9" fillId="0" borderId="0" xfId="8" applyFont="1" applyBorder="1"/>
    <xf numFmtId="0" fontId="14" fillId="0" borderId="4" xfId="12" applyFont="1" applyBorder="1" applyAlignment="1">
      <alignment horizontal="justify" vertical="center" wrapText="1"/>
    </xf>
    <xf numFmtId="0" fontId="16" fillId="0" borderId="4" xfId="12" applyFont="1" applyBorder="1" applyAlignment="1">
      <alignment horizontal="justify" vertical="center"/>
    </xf>
    <xf numFmtId="0" fontId="14" fillId="0" borderId="4" xfId="12" applyFont="1" applyBorder="1" applyAlignment="1">
      <alignment horizontal="center" vertical="center" wrapText="1"/>
    </xf>
    <xf numFmtId="0" fontId="14" fillId="0" borderId="3" xfId="0" applyFont="1" applyBorder="1" applyAlignment="1">
      <alignment horizontal="center" wrapText="1"/>
    </xf>
    <xf numFmtId="0" fontId="14" fillId="0" borderId="6" xfId="0" quotePrefix="1" applyFont="1" applyBorder="1" applyAlignment="1">
      <alignment horizontal="center"/>
    </xf>
    <xf numFmtId="0" fontId="16" fillId="0" borderId="11" xfId="0" applyFont="1" applyBorder="1"/>
    <xf numFmtId="0" fontId="16" fillId="0" borderId="4" xfId="0" applyFont="1" applyBorder="1" applyAlignment="1">
      <alignment vertical="top"/>
    </xf>
    <xf numFmtId="2" fontId="16" fillId="0" borderId="4" xfId="0" applyNumberFormat="1" applyFont="1" applyBorder="1" applyAlignment="1">
      <alignment vertical="top"/>
    </xf>
    <xf numFmtId="0" fontId="14" fillId="0" borderId="7" xfId="0" applyFont="1" applyBorder="1" applyAlignment="1">
      <alignment horizontal="center"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2" xfId="0" applyFont="1" applyFill="1" applyBorder="1" applyAlignment="1">
      <alignment horizontal="centerContinuous" vertical="center"/>
    </xf>
    <xf numFmtId="0" fontId="14" fillId="2" borderId="4" xfId="0" applyFont="1" applyFill="1" applyBorder="1" applyAlignment="1">
      <alignment horizontal="center" wrapText="1"/>
    </xf>
    <xf numFmtId="0" fontId="14" fillId="2" borderId="4" xfId="0" applyFont="1" applyFill="1" applyBorder="1" applyAlignment="1">
      <alignment horizontal="center" vertical="center" wrapText="1"/>
    </xf>
    <xf numFmtId="0" fontId="14" fillId="2" borderId="13" xfId="0" applyFont="1" applyFill="1" applyBorder="1" applyAlignment="1">
      <alignment horizontal="centerContinuous" vertical="center" wrapText="1"/>
    </xf>
    <xf numFmtId="0" fontId="14" fillId="2" borderId="12" xfId="0" applyFont="1" applyFill="1" applyBorder="1" applyAlignment="1">
      <alignment horizontal="centerContinuous" vertical="center" wrapText="1"/>
    </xf>
    <xf numFmtId="0" fontId="14" fillId="2" borderId="2" xfId="0" applyFont="1" applyFill="1" applyBorder="1" applyAlignment="1">
      <alignment horizontal="justify" vertical="center" wrapText="1"/>
    </xf>
    <xf numFmtId="0" fontId="14" fillId="2" borderId="3"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12" applyFont="1" applyFill="1" applyBorder="1" applyAlignment="1">
      <alignment horizontal="center" vertical="center" wrapText="1"/>
    </xf>
    <xf numFmtId="0" fontId="14" fillId="2" borderId="7" xfId="12" applyFont="1" applyFill="1" applyBorder="1" applyAlignment="1">
      <alignment horizontal="center" vertical="center" wrapText="1"/>
    </xf>
    <xf numFmtId="0" fontId="14" fillId="2" borderId="12" xfId="0" applyFont="1" applyFill="1" applyBorder="1" applyAlignment="1">
      <alignment horizontal="center" vertical="center" wrapText="1"/>
    </xf>
    <xf numFmtId="0" fontId="9" fillId="0" borderId="0" xfId="0" applyFont="1" applyAlignment="1">
      <alignment horizontal="center"/>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49" fontId="12" fillId="2" borderId="4" xfId="0" applyNumberFormat="1" applyFont="1" applyFill="1" applyBorder="1" applyAlignment="1">
      <alignment horizontal="center" vertical="top" wrapText="1"/>
    </xf>
    <xf numFmtId="0" fontId="12" fillId="0" borderId="0" xfId="0" applyFont="1" applyAlignment="1">
      <alignment vertical="center" wrapText="1"/>
    </xf>
    <xf numFmtId="0" fontId="12" fillId="0" borderId="0" xfId="0" applyFont="1" applyAlignment="1">
      <alignment vertical="top" wrapText="1"/>
    </xf>
    <xf numFmtId="0" fontId="10" fillId="0" borderId="7" xfId="0" applyFont="1" applyFill="1" applyBorder="1" applyAlignment="1">
      <alignment horizontal="center" vertical="center" wrapText="1"/>
    </xf>
    <xf numFmtId="49" fontId="12" fillId="2" borderId="5" xfId="0" applyNumberFormat="1" applyFont="1" applyFill="1" applyBorder="1" applyAlignment="1">
      <alignment horizontal="center" vertical="top" wrapText="1"/>
    </xf>
    <xf numFmtId="0" fontId="14" fillId="2" borderId="12" xfId="0" applyFont="1" applyFill="1" applyBorder="1" applyAlignment="1">
      <alignment horizontal="center" vertical="center" wrapText="1"/>
    </xf>
    <xf numFmtId="0" fontId="9" fillId="0" borderId="0" xfId="6" applyFont="1" applyBorder="1"/>
    <xf numFmtId="0" fontId="13" fillId="0" borderId="0" xfId="6" applyFont="1" applyBorder="1"/>
    <xf numFmtId="0" fontId="47" fillId="0" borderId="0" xfId="107" applyFont="1" applyBorder="1" applyAlignment="1">
      <alignment vertical="center"/>
    </xf>
    <xf numFmtId="0" fontId="16" fillId="0" borderId="0" xfId="107" applyFont="1" applyBorder="1" applyAlignment="1">
      <alignment vertical="center"/>
    </xf>
    <xf numFmtId="49" fontId="14" fillId="0" borderId="0" xfId="107" applyNumberFormat="1" applyFont="1" applyFill="1" applyBorder="1" applyAlignment="1">
      <alignment horizontal="center" vertical="center"/>
    </xf>
    <xf numFmtId="0" fontId="14" fillId="0" borderId="0" xfId="107" applyFont="1" applyBorder="1" applyAlignment="1">
      <alignment vertical="center"/>
    </xf>
    <xf numFmtId="0" fontId="13" fillId="2" borderId="0" xfId="107" applyFont="1" applyFill="1" applyBorder="1" applyAlignment="1">
      <alignment horizontal="centerContinuous"/>
    </xf>
    <xf numFmtId="0" fontId="13" fillId="2" borderId="0" xfId="107" applyFont="1" applyFill="1" applyBorder="1" applyAlignment="1">
      <alignment horizontal="centerContinuous" vertical="center"/>
    </xf>
    <xf numFmtId="0" fontId="13" fillId="2" borderId="0" xfId="107" applyFont="1" applyFill="1" applyBorder="1" applyAlignment="1">
      <alignment horizontal="center" vertical="center"/>
    </xf>
    <xf numFmtId="0" fontId="48" fillId="0" borderId="0" xfId="106" applyFont="1" applyFill="1" applyBorder="1" applyAlignment="1" applyProtection="1">
      <alignment horizontal="left" vertical="center"/>
      <protection locked="0"/>
    </xf>
    <xf numFmtId="0" fontId="14" fillId="35" borderId="0" xfId="108" applyFont="1" applyFill="1" applyBorder="1" applyAlignment="1">
      <alignment vertical="center"/>
    </xf>
    <xf numFmtId="0" fontId="13" fillId="0" borderId="0" xfId="107" applyFont="1" applyBorder="1" applyAlignment="1">
      <alignment horizontal="centerContinuous" vertical="center"/>
    </xf>
    <xf numFmtId="43" fontId="49" fillId="0" borderId="0" xfId="109" applyFont="1" applyBorder="1" applyAlignment="1">
      <alignment horizontal="center" vertical="center"/>
    </xf>
    <xf numFmtId="43" fontId="50" fillId="0" borderId="0" xfId="109" applyFont="1" applyBorder="1" applyAlignment="1">
      <alignment horizontal="center" vertical="center"/>
    </xf>
    <xf numFmtId="43" fontId="16" fillId="0" borderId="0" xfId="109" applyFont="1" applyBorder="1" applyAlignment="1">
      <alignment horizontal="center" vertical="center"/>
    </xf>
    <xf numFmtId="43" fontId="14" fillId="0" borderId="0" xfId="109" applyFont="1" applyBorder="1" applyAlignment="1">
      <alignment horizontal="center" vertical="center"/>
    </xf>
    <xf numFmtId="0" fontId="12" fillId="0" borderId="28" xfId="107" applyFont="1" applyBorder="1" applyAlignment="1">
      <alignment horizontal="centerContinuous" vertical="center"/>
    </xf>
    <xf numFmtId="0" fontId="13" fillId="0" borderId="29" xfId="107" applyFont="1" applyBorder="1" applyAlignment="1">
      <alignment horizontal="centerContinuous" vertical="center"/>
    </xf>
    <xf numFmtId="0" fontId="47" fillId="0" borderId="28" xfId="107" applyFont="1" applyBorder="1" applyAlignment="1">
      <alignment vertical="center"/>
    </xf>
    <xf numFmtId="49" fontId="14" fillId="0" borderId="29" xfId="107" applyNumberFormat="1" applyFont="1" applyFill="1" applyBorder="1" applyAlignment="1">
      <alignment horizontal="center" vertical="center"/>
    </xf>
    <xf numFmtId="0" fontId="14" fillId="0" borderId="28" xfId="107" applyFont="1" applyBorder="1" applyAlignment="1">
      <alignment vertical="center"/>
    </xf>
    <xf numFmtId="0" fontId="46" fillId="0" borderId="28" xfId="106" applyFont="1" applyFill="1" applyBorder="1" applyAlignment="1" applyProtection="1">
      <alignment horizontal="left" vertical="center" indent="1"/>
      <protection locked="0"/>
    </xf>
    <xf numFmtId="0" fontId="16" fillId="0" borderId="28" xfId="107" applyFont="1" applyBorder="1" applyAlignment="1">
      <alignment horizontal="left" vertical="center" indent="2"/>
    </xf>
    <xf numFmtId="0" fontId="46" fillId="0" borderId="28" xfId="106" applyFont="1" applyFill="1" applyBorder="1" applyAlignment="1" applyProtection="1">
      <alignment horizontal="left" vertical="center" wrapText="1" indent="1"/>
      <protection locked="0"/>
    </xf>
    <xf numFmtId="0" fontId="16" fillId="35" borderId="30" xfId="108" applyFont="1" applyFill="1" applyBorder="1" applyAlignment="1">
      <alignment vertical="center"/>
    </xf>
    <xf numFmtId="0" fontId="16" fillId="35" borderId="31" xfId="108" applyFont="1" applyFill="1" applyBorder="1" applyAlignment="1">
      <alignment vertical="center"/>
    </xf>
    <xf numFmtId="43" fontId="16" fillId="0" borderId="31" xfId="109" applyFont="1" applyBorder="1" applyAlignment="1">
      <alignment horizontal="center" vertical="center"/>
    </xf>
    <xf numFmtId="43" fontId="16" fillId="0" borderId="32" xfId="109" applyFont="1" applyBorder="1" applyAlignment="1">
      <alignment horizontal="center" vertical="center"/>
    </xf>
    <xf numFmtId="0" fontId="9" fillId="0" borderId="15" xfId="6" applyFont="1" applyBorder="1"/>
    <xf numFmtId="0" fontId="9" fillId="0" borderId="10" xfId="6" applyFont="1" applyBorder="1"/>
    <xf numFmtId="0" fontId="12" fillId="0" borderId="15" xfId="6" applyFont="1" applyBorder="1" applyAlignment="1">
      <alignment vertical="center"/>
    </xf>
    <xf numFmtId="168" fontId="49" fillId="0" borderId="0" xfId="109" applyNumberFormat="1" applyFont="1" applyBorder="1" applyAlignment="1">
      <alignment horizontal="center" vertical="center"/>
    </xf>
    <xf numFmtId="168" fontId="50" fillId="0" borderId="0" xfId="109" applyNumberFormat="1" applyFont="1" applyBorder="1" applyAlignment="1">
      <alignment horizontal="center" vertical="center"/>
    </xf>
    <xf numFmtId="168" fontId="49" fillId="0" borderId="29" xfId="109" applyNumberFormat="1" applyFont="1" applyBorder="1" applyAlignment="1">
      <alignment horizontal="center" vertical="center"/>
    </xf>
    <xf numFmtId="168" fontId="50" fillId="0" borderId="29" xfId="109" applyNumberFormat="1" applyFont="1" applyBorder="1" applyAlignment="1">
      <alignment horizontal="center" vertical="center"/>
    </xf>
    <xf numFmtId="0" fontId="12" fillId="2" borderId="0" xfId="8" applyFont="1" applyFill="1" applyBorder="1" applyAlignment="1">
      <alignment horizontal="centerContinuous" vertical="center" wrapText="1"/>
    </xf>
    <xf numFmtId="0" fontId="12" fillId="2" borderId="11" xfId="8" applyFont="1" applyFill="1" applyBorder="1" applyAlignment="1">
      <alignment horizontal="centerContinuous" vertical="center" wrapText="1"/>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0" fontId="16" fillId="0" borderId="3" xfId="0" applyFont="1" applyBorder="1" applyAlignment="1">
      <alignment horizontal="center"/>
    </xf>
    <xf numFmtId="43" fontId="16" fillId="0" borderId="4" xfId="0" applyNumberFormat="1" applyFont="1" applyBorder="1" applyAlignment="1">
      <alignment vertical="center"/>
    </xf>
    <xf numFmtId="0" fontId="16" fillId="0" borderId="4" xfId="0" applyFont="1" applyBorder="1" applyAlignment="1">
      <alignment horizontal="center" vertical="center"/>
    </xf>
    <xf numFmtId="0" fontId="16" fillId="0" borderId="1" xfId="0" applyFont="1" applyBorder="1" applyAlignment="1">
      <alignment horizontal="center" vertical="center"/>
    </xf>
    <xf numFmtId="0" fontId="16" fillId="0" borderId="4" xfId="0" applyFont="1" applyBorder="1" applyAlignment="1">
      <alignment horizontal="right" vertical="center"/>
    </xf>
    <xf numFmtId="0" fontId="16" fillId="0" borderId="1" xfId="0" applyFont="1" applyBorder="1" applyAlignment="1">
      <alignment horizontal="right" vertical="center"/>
    </xf>
    <xf numFmtId="43" fontId="54" fillId="0" borderId="4" xfId="0" applyNumberFormat="1" applyFont="1" applyBorder="1" applyAlignment="1">
      <alignment vertical="center"/>
    </xf>
    <xf numFmtId="43" fontId="53" fillId="0" borderId="3" xfId="1" quotePrefix="1" applyFont="1" applyBorder="1" applyAlignment="1">
      <alignment horizontal="center" vertical="center"/>
    </xf>
    <xf numFmtId="43" fontId="53" fillId="0" borderId="4" xfId="1" applyFont="1" applyBorder="1" applyAlignment="1">
      <alignment vertical="center"/>
    </xf>
    <xf numFmtId="43" fontId="14" fillId="0" borderId="3" xfId="0" quotePrefix="1" applyNumberFormat="1" applyFont="1" applyBorder="1" applyAlignment="1">
      <alignment horizontal="center" vertical="center"/>
    </xf>
    <xf numFmtId="1" fontId="55" fillId="35" borderId="1" xfId="0" quotePrefix="1" applyNumberFormat="1" applyFont="1" applyFill="1" applyBorder="1" applyAlignment="1">
      <alignment horizontal="center" vertical="top" wrapText="1"/>
    </xf>
    <xf numFmtId="1" fontId="56" fillId="35" borderId="1" xfId="0" quotePrefix="1" applyNumberFormat="1" applyFont="1" applyFill="1" applyBorder="1" applyAlignment="1">
      <alignment horizontal="center" vertical="top" wrapText="1"/>
    </xf>
    <xf numFmtId="1" fontId="56" fillId="35" borderId="1" xfId="0" applyNumberFormat="1" applyFont="1" applyFill="1" applyBorder="1" applyAlignment="1">
      <alignment horizontal="center" vertical="top" wrapText="1"/>
    </xf>
    <xf numFmtId="1" fontId="56" fillId="35" borderId="1" xfId="0" quotePrefix="1" applyNumberFormat="1" applyFont="1" applyFill="1" applyBorder="1" applyAlignment="1">
      <alignment horizontal="center" vertical="top"/>
    </xf>
    <xf numFmtId="169" fontId="53" fillId="35" borderId="1" xfId="109" applyNumberFormat="1" applyFont="1" applyFill="1" applyBorder="1" applyAlignment="1">
      <alignment horizontal="left" vertical="center" wrapText="1"/>
    </xf>
    <xf numFmtId="1" fontId="56" fillId="35" borderId="1" xfId="0" applyNumberFormat="1" applyFont="1" applyFill="1" applyBorder="1" applyAlignment="1">
      <alignment horizontal="center" vertical="center"/>
    </xf>
    <xf numFmtId="169" fontId="57" fillId="35" borderId="1" xfId="109" applyNumberFormat="1" applyFont="1" applyFill="1" applyBorder="1" applyAlignment="1">
      <alignment horizontal="left" vertical="center" wrapText="1"/>
    </xf>
    <xf numFmtId="1" fontId="55" fillId="35" borderId="1" xfId="0" applyNumberFormat="1" applyFont="1" applyFill="1" applyBorder="1" applyAlignment="1">
      <alignment horizontal="center" vertical="top" wrapText="1"/>
    </xf>
    <xf numFmtId="1" fontId="56" fillId="35" borderId="1" xfId="0" applyNumberFormat="1" applyFont="1" applyFill="1" applyBorder="1" applyAlignment="1">
      <alignment horizontal="center" vertical="center" wrapText="1"/>
    </xf>
    <xf numFmtId="0" fontId="0" fillId="0" borderId="0" xfId="0" applyAlignment="1">
      <alignment horizontal="left"/>
    </xf>
    <xf numFmtId="0" fontId="59" fillId="35" borderId="1" xfId="0" applyFont="1" applyFill="1" applyBorder="1" applyAlignment="1">
      <alignment horizontal="left" vertical="top" wrapText="1"/>
    </xf>
    <xf numFmtId="170" fontId="58" fillId="35" borderId="1" xfId="0" applyNumberFormat="1" applyFont="1" applyFill="1" applyBorder="1" applyAlignment="1">
      <alignment horizontal="left" vertical="top" wrapText="1"/>
    </xf>
    <xf numFmtId="0" fontId="58" fillId="0" borderId="1" xfId="0" applyFont="1" applyBorder="1" applyAlignment="1">
      <alignment horizontal="left" vertical="center" wrapText="1"/>
    </xf>
    <xf numFmtId="1" fontId="56" fillId="0" borderId="1" xfId="0" applyNumberFormat="1" applyFont="1" applyBorder="1" applyAlignment="1">
      <alignment horizontal="center" vertical="center" wrapText="1"/>
    </xf>
    <xf numFmtId="0" fontId="9" fillId="0" borderId="0" xfId="0" applyFont="1" applyAlignment="1">
      <alignment horizontal="center" vertical="center"/>
    </xf>
    <xf numFmtId="0" fontId="12" fillId="0" borderId="3"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wrapText="1"/>
    </xf>
    <xf numFmtId="0" fontId="0" fillId="0" borderId="1" xfId="0" applyBorder="1" applyAlignment="1">
      <alignment horizontal="left"/>
    </xf>
    <xf numFmtId="0" fontId="14" fillId="0" borderId="1" xfId="0" quotePrefix="1" applyFont="1" applyBorder="1" applyAlignment="1">
      <alignment horizontal="center" vertical="center" wrapText="1"/>
    </xf>
    <xf numFmtId="49" fontId="12" fillId="2" borderId="5" xfId="0" applyNumberFormat="1" applyFont="1" applyFill="1" applyBorder="1" applyAlignment="1">
      <alignment horizontal="center" vertical="center" wrapText="1"/>
    </xf>
    <xf numFmtId="49" fontId="12" fillId="2" borderId="3" xfId="0" applyNumberFormat="1" applyFont="1" applyFill="1" applyBorder="1" applyAlignment="1">
      <alignment horizontal="center" vertical="center" wrapText="1"/>
    </xf>
    <xf numFmtId="43" fontId="12" fillId="2" borderId="3" xfId="1" applyFont="1" applyFill="1" applyBorder="1" applyAlignment="1">
      <alignment horizontal="center" vertical="center" wrapText="1"/>
    </xf>
    <xf numFmtId="49" fontId="12" fillId="2" borderId="4" xfId="0" applyNumberFormat="1" applyFont="1" applyFill="1" applyBorder="1" applyAlignment="1">
      <alignment horizontal="center" vertical="center" wrapText="1"/>
    </xf>
    <xf numFmtId="43" fontId="12" fillId="2" borderId="4" xfId="1" applyFont="1" applyFill="1" applyBorder="1" applyAlignment="1">
      <alignment horizontal="center" vertical="center" wrapText="1"/>
    </xf>
    <xf numFmtId="0" fontId="12" fillId="2" borderId="1" xfId="8" applyFont="1" applyFill="1" applyBorder="1" applyAlignment="1">
      <alignment horizontal="center" vertical="center" wrapText="1"/>
    </xf>
    <xf numFmtId="0" fontId="14" fillId="0" borderId="5" xfId="7" applyFont="1" applyBorder="1" applyAlignment="1">
      <alignment horizontal="justify" vertical="center" wrapText="1"/>
    </xf>
    <xf numFmtId="43" fontId="9" fillId="0" borderId="0" xfId="1" applyFont="1" applyAlignment="1">
      <alignment horizontal="center"/>
    </xf>
    <xf numFmtId="43" fontId="14" fillId="0" borderId="1" xfId="1" quotePrefix="1" applyFont="1" applyBorder="1" applyAlignment="1">
      <alignment horizontal="center" vertical="center"/>
    </xf>
    <xf numFmtId="43" fontId="52" fillId="0" borderId="1" xfId="1" applyFont="1" applyBorder="1" applyAlignment="1">
      <alignment vertical="center"/>
    </xf>
    <xf numFmtId="43" fontId="52" fillId="0" borderId="1" xfId="0" quotePrefix="1" applyNumberFormat="1" applyFont="1" applyBorder="1" applyAlignment="1">
      <alignment horizontal="center" vertical="center"/>
    </xf>
    <xf numFmtId="43" fontId="52" fillId="0" borderId="3" xfId="1" applyFont="1" applyBorder="1" applyAlignment="1">
      <alignment vertical="center"/>
    </xf>
    <xf numFmtId="171" fontId="9" fillId="0" borderId="0" xfId="0" applyNumberFormat="1" applyFont="1"/>
    <xf numFmtId="0" fontId="12" fillId="2" borderId="2" xfId="8" applyFont="1" applyFill="1" applyBorder="1" applyAlignment="1">
      <alignment horizontal="center" vertical="center" wrapText="1"/>
    </xf>
    <xf numFmtId="9" fontId="16" fillId="0" borderId="0" xfId="111" applyFont="1" applyBorder="1" applyAlignment="1">
      <alignment vertical="center"/>
    </xf>
    <xf numFmtId="164" fontId="16" fillId="0" borderId="0" xfId="2" applyNumberFormat="1" applyFont="1" applyBorder="1" applyAlignment="1">
      <alignment vertical="center"/>
    </xf>
    <xf numFmtId="0" fontId="16" fillId="0" borderId="0" xfId="8" applyFont="1" applyBorder="1" applyAlignment="1">
      <alignment horizontal="center" vertical="center"/>
    </xf>
    <xf numFmtId="0" fontId="16" fillId="0" borderId="0" xfId="8" applyFont="1" applyBorder="1" applyAlignment="1">
      <alignment vertical="center"/>
    </xf>
    <xf numFmtId="164" fontId="52" fillId="0" borderId="0" xfId="2" applyNumberFormat="1" applyFont="1" applyBorder="1" applyAlignment="1">
      <alignment vertical="center"/>
    </xf>
    <xf numFmtId="43" fontId="52" fillId="0" borderId="0" xfId="2" applyFont="1" applyBorder="1" applyAlignment="1">
      <alignment vertical="center"/>
    </xf>
    <xf numFmtId="0" fontId="14" fillId="0" borderId="2" xfId="0" quotePrefix="1" applyFont="1" applyBorder="1" applyAlignment="1">
      <alignment horizontal="center" vertical="center"/>
    </xf>
    <xf numFmtId="0" fontId="14" fillId="0" borderId="2" xfId="0" quotePrefix="1"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43" fontId="52" fillId="0" borderId="3" xfId="1" applyFont="1" applyBorder="1" applyAlignment="1">
      <alignment horizontal="center" vertical="center"/>
    </xf>
    <xf numFmtId="43" fontId="52" fillId="0" borderId="3" xfId="1" applyFont="1" applyBorder="1" applyAlignment="1">
      <alignment horizontal="center" vertical="center" wrapText="1"/>
    </xf>
    <xf numFmtId="43" fontId="52" fillId="0" borderId="0" xfId="1" applyFont="1" applyAlignment="1">
      <alignment vertical="center"/>
    </xf>
    <xf numFmtId="43" fontId="13" fillId="0" borderId="1" xfId="1" applyFont="1" applyBorder="1" applyAlignment="1">
      <alignment horizontal="center" vertical="center"/>
    </xf>
    <xf numFmtId="2" fontId="14" fillId="0" borderId="11" xfId="0" applyNumberFormat="1" applyFont="1" applyBorder="1" applyAlignment="1">
      <alignment horizontal="center" vertical="center"/>
    </xf>
    <xf numFmtId="0" fontId="9" fillId="0" borderId="4" xfId="0" applyFont="1" applyBorder="1" applyAlignment="1">
      <alignment horizontal="center" vertical="center"/>
    </xf>
    <xf numFmtId="0" fontId="9" fillId="0" borderId="0" xfId="0" applyFont="1" applyAlignment="1">
      <alignment vertical="center"/>
    </xf>
    <xf numFmtId="0" fontId="60" fillId="0" borderId="2" xfId="0" applyFont="1" applyBorder="1" applyAlignment="1">
      <alignment horizontal="center" vertical="center" wrapText="1"/>
    </xf>
    <xf numFmtId="0" fontId="60" fillId="0" borderId="2" xfId="0" quotePrefix="1" applyFont="1" applyBorder="1" applyAlignment="1">
      <alignment horizontal="center" vertical="center" wrapText="1"/>
    </xf>
    <xf numFmtId="49" fontId="57" fillId="0" borderId="1" xfId="8" applyNumberFormat="1"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4"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43" fontId="54" fillId="0" borderId="1" xfId="0" applyNumberFormat="1" applyFont="1" applyBorder="1" applyAlignment="1">
      <alignment horizontal="justify" vertical="center"/>
    </xf>
    <xf numFmtId="43" fontId="54" fillId="0" borderId="0" xfId="1" applyFont="1"/>
    <xf numFmtId="0" fontId="16" fillId="0" borderId="3" xfId="0" applyFont="1" applyBorder="1" applyAlignment="1">
      <alignment horizontal="center" vertical="center"/>
    </xf>
    <xf numFmtId="0" fontId="9" fillId="0" borderId="0" xfId="0" applyFont="1" applyAlignment="1">
      <alignment wrapText="1"/>
    </xf>
    <xf numFmtId="0" fontId="9" fillId="0" borderId="0" xfId="0" applyFont="1" applyAlignment="1">
      <alignment horizontal="left" vertical="center" wrapText="1"/>
    </xf>
    <xf numFmtId="0" fontId="9" fillId="0" borderId="0" xfId="0" applyFont="1"/>
    <xf numFmtId="0" fontId="60" fillId="0" borderId="4" xfId="185" applyFont="1" applyBorder="1" applyAlignment="1">
      <alignment horizontal="center" vertical="center" wrapText="1"/>
    </xf>
    <xf numFmtId="0" fontId="52" fillId="0" borderId="4" xfId="185" applyFont="1" applyBorder="1" applyAlignment="1">
      <alignment horizontal="center" vertical="center" wrapText="1"/>
    </xf>
    <xf numFmtId="0" fontId="60" fillId="0" borderId="4" xfId="214" quotePrefix="1" applyFont="1" applyBorder="1" applyAlignment="1">
      <alignment horizontal="center" vertical="center" wrapText="1"/>
    </xf>
    <xf numFmtId="0" fontId="60" fillId="0" borderId="4" xfId="214" applyFont="1" applyBorder="1" applyAlignment="1">
      <alignment horizontal="center" vertical="center" wrapText="1"/>
    </xf>
    <xf numFmtId="0" fontId="52" fillId="0" borderId="4" xfId="214" quotePrefix="1" applyFont="1" applyBorder="1" applyAlignment="1">
      <alignment horizontal="center" vertical="center" wrapText="1"/>
    </xf>
    <xf numFmtId="0" fontId="60" fillId="0" borderId="4" xfId="214" quotePrefix="1" applyFont="1" applyBorder="1" applyAlignment="1">
      <alignment horizontal="center" vertical="center"/>
    </xf>
    <xf numFmtId="0" fontId="52" fillId="0" borderId="4" xfId="214" applyFont="1" applyBorder="1" applyAlignment="1">
      <alignment horizontal="center" vertical="center" wrapText="1"/>
    </xf>
    <xf numFmtId="0" fontId="60" fillId="0" borderId="4" xfId="214" applyFont="1" applyBorder="1" applyAlignment="1">
      <alignment horizontal="center" vertical="center"/>
    </xf>
    <xf numFmtId="0" fontId="9" fillId="0" borderId="4" xfId="6" applyFont="1" applyBorder="1" applyAlignment="1">
      <alignment horizontal="center" vertical="center" wrapText="1"/>
    </xf>
    <xf numFmtId="0" fontId="0" fillId="0" borderId="0" xfId="0"/>
    <xf numFmtId="0" fontId="19" fillId="0" borderId="0" xfId="587" applyFont="1"/>
    <xf numFmtId="0" fontId="12" fillId="2" borderId="4" xfId="631" applyFont="1" applyFill="1" applyBorder="1" applyAlignment="1">
      <alignment horizontal="center" vertical="center" wrapText="1"/>
    </xf>
    <xf numFmtId="0" fontId="60" fillId="0" borderId="4" xfId="112" quotePrefix="1" applyFont="1" applyBorder="1" applyAlignment="1">
      <alignment vertical="top" wrapText="1"/>
    </xf>
    <xf numFmtId="0" fontId="60" fillId="0" borderId="4" xfId="112" quotePrefix="1" applyFont="1" applyBorder="1" applyAlignment="1">
      <alignment horizontal="center" vertical="top"/>
    </xf>
    <xf numFmtId="0" fontId="60" fillId="0" borderId="4" xfId="112" applyFont="1" applyBorder="1" applyAlignment="1">
      <alignment vertical="top" wrapText="1"/>
    </xf>
    <xf numFmtId="0" fontId="16" fillId="0" borderId="4" xfId="184" applyFont="1" applyFill="1" applyBorder="1" applyAlignment="1">
      <alignment horizontal="center" vertical="center" wrapText="1"/>
    </xf>
    <xf numFmtId="0" fontId="57" fillId="0" borderId="4" xfId="112" applyFont="1" applyBorder="1" applyAlignment="1">
      <alignment horizontal="center" vertical="top"/>
    </xf>
    <xf numFmtId="0" fontId="60" fillId="0" borderId="4" xfId="112" applyFont="1" applyFill="1" applyBorder="1" applyAlignment="1">
      <alignment vertical="top" wrapText="1"/>
    </xf>
    <xf numFmtId="0" fontId="60" fillId="0" borderId="4" xfId="112" applyNumberFormat="1" applyFont="1" applyBorder="1" applyAlignment="1">
      <alignment vertical="top" wrapText="1"/>
    </xf>
    <xf numFmtId="0" fontId="16" fillId="0" borderId="4" xfId="184" applyFont="1" applyFill="1" applyBorder="1" applyAlignment="1">
      <alignment horizontal="center" vertical="top" wrapText="1"/>
    </xf>
    <xf numFmtId="0" fontId="16" fillId="0" borderId="4" xfId="184" applyFont="1" applyBorder="1" applyAlignment="1">
      <alignment horizontal="center" vertical="top" wrapText="1"/>
    </xf>
    <xf numFmtId="0" fontId="13" fillId="0" borderId="4" xfId="112" applyFont="1" applyFill="1" applyBorder="1" applyAlignment="1">
      <alignment horizontal="center" vertical="top"/>
    </xf>
    <xf numFmtId="0" fontId="9" fillId="0" borderId="4" xfId="112" applyFont="1" applyFill="1" applyBorder="1" applyAlignment="1">
      <alignment horizontal="center" vertical="top"/>
    </xf>
    <xf numFmtId="0" fontId="14" fillId="0" borderId="14" xfId="112" applyFont="1" applyFill="1" applyBorder="1" applyAlignment="1">
      <alignment vertical="center" wrapText="1"/>
    </xf>
    <xf numFmtId="0" fontId="14" fillId="0" borderId="6" xfId="112" applyFont="1" applyFill="1" applyBorder="1" applyAlignment="1">
      <alignment vertical="center" wrapText="1"/>
    </xf>
    <xf numFmtId="0" fontId="9" fillId="0" borderId="0" xfId="112" applyFont="1" applyBorder="1"/>
    <xf numFmtId="0" fontId="9" fillId="0" borderId="10" xfId="112" applyFont="1" applyBorder="1"/>
    <xf numFmtId="0" fontId="16" fillId="0" borderId="4" xfId="112" applyFont="1" applyBorder="1" applyAlignment="1">
      <alignment vertical="top" wrapText="1"/>
    </xf>
    <xf numFmtId="0" fontId="16" fillId="0" borderId="4" xfId="112" applyFont="1" applyBorder="1" applyAlignment="1">
      <alignment horizontal="center" vertical="top" wrapText="1"/>
    </xf>
    <xf numFmtId="0" fontId="16" fillId="0" borderId="4" xfId="112" quotePrefix="1" applyFont="1" applyBorder="1" applyAlignment="1">
      <alignment horizontal="center" vertical="top"/>
    </xf>
    <xf numFmtId="0" fontId="16" fillId="0" borderId="4" xfId="112" applyFont="1" applyBorder="1" applyAlignment="1">
      <alignment horizontal="center" vertical="top"/>
    </xf>
    <xf numFmtId="0" fontId="16" fillId="0" borderId="4" xfId="112" applyFont="1" applyFill="1" applyBorder="1" applyAlignment="1">
      <alignment horizontal="center" vertical="top"/>
    </xf>
    <xf numFmtId="3" fontId="16" fillId="0" borderId="4" xfId="184" applyNumberFormat="1" applyFont="1" applyFill="1" applyBorder="1" applyAlignment="1">
      <alignment horizontal="center" vertical="center" wrapText="1"/>
    </xf>
    <xf numFmtId="0" fontId="13" fillId="0" borderId="4" xfId="6" applyFont="1" applyBorder="1" applyAlignment="1">
      <alignment horizontal="center" vertical="center" wrapText="1"/>
    </xf>
    <xf numFmtId="0" fontId="14" fillId="0" borderId="1" xfId="0" applyFont="1" applyBorder="1" applyAlignment="1">
      <alignment horizontal="center" vertical="center"/>
    </xf>
    <xf numFmtId="0" fontId="12" fillId="0" borderId="15" xfId="0" applyFont="1" applyBorder="1" applyAlignment="1">
      <alignment vertical="top"/>
    </xf>
    <xf numFmtId="0" fontId="12" fillId="0" borderId="0" xfId="0" applyFont="1" applyBorder="1" applyAlignment="1">
      <alignment vertical="top"/>
    </xf>
    <xf numFmtId="0" fontId="16" fillId="0" borderId="1" xfId="0" applyFont="1" applyBorder="1" applyAlignment="1">
      <alignment horizontal="center" vertical="center" wrapText="1"/>
    </xf>
    <xf numFmtId="0" fontId="14" fillId="0" borderId="14" xfId="112" applyFont="1" applyFill="1" applyBorder="1" applyAlignment="1">
      <alignment vertical="center" wrapText="1"/>
    </xf>
    <xf numFmtId="0" fontId="14" fillId="0" borderId="6" xfId="112" applyFont="1" applyFill="1" applyBorder="1" applyAlignment="1">
      <alignment vertical="center" wrapText="1"/>
    </xf>
    <xf numFmtId="0" fontId="9" fillId="0" borderId="0" xfId="112" applyFont="1" applyBorder="1"/>
    <xf numFmtId="0" fontId="9" fillId="0" borderId="10" xfId="112" applyFont="1" applyBorder="1"/>
    <xf numFmtId="0" fontId="12" fillId="2" borderId="4" xfId="184" applyFont="1" applyFill="1" applyBorder="1" applyAlignment="1">
      <alignment horizontal="center" vertical="center" wrapText="1"/>
    </xf>
    <xf numFmtId="0" fontId="13" fillId="0" borderId="0" xfId="112" applyFont="1"/>
    <xf numFmtId="49" fontId="12" fillId="2" borderId="3" xfId="0" applyNumberFormat="1" applyFont="1" applyFill="1" applyBorder="1" applyAlignment="1">
      <alignment horizontal="center" vertical="center" wrapText="1"/>
    </xf>
    <xf numFmtId="9" fontId="9" fillId="0" borderId="0" xfId="111" applyFont="1"/>
    <xf numFmtId="9" fontId="14" fillId="2" borderId="13" xfId="111" applyFont="1" applyFill="1" applyBorder="1" applyAlignment="1">
      <alignment horizontal="centerContinuous" vertical="center" wrapText="1"/>
    </xf>
    <xf numFmtId="9" fontId="14" fillId="0" borderId="1" xfId="111" quotePrefix="1" applyFont="1" applyBorder="1" applyAlignment="1">
      <alignment horizontal="center" vertical="center"/>
    </xf>
    <xf numFmtId="9" fontId="16" fillId="0" borderId="3" xfId="111" applyFont="1" applyBorder="1" applyAlignment="1">
      <alignment vertical="center"/>
    </xf>
    <xf numFmtId="0" fontId="16" fillId="0" borderId="2" xfId="0" applyFont="1" applyBorder="1" applyAlignment="1">
      <alignment vertical="center"/>
    </xf>
    <xf numFmtId="0" fontId="0" fillId="0" borderId="0" xfId="0" applyAlignment="1"/>
    <xf numFmtId="0" fontId="60" fillId="0" borderId="4" xfId="0" applyFont="1" applyBorder="1" applyAlignment="1">
      <alignment horizontal="center" vertical="center" wrapText="1"/>
    </xf>
    <xf numFmtId="0" fontId="16" fillId="0" borderId="1" xfId="0" applyFont="1" applyBorder="1" applyAlignment="1">
      <alignment horizontal="left" vertical="center"/>
    </xf>
    <xf numFmtId="0" fontId="16" fillId="0" borderId="1" xfId="0" applyFont="1" applyBorder="1" applyAlignment="1">
      <alignment horizontal="left" vertical="center" wrapText="1"/>
    </xf>
    <xf numFmtId="0" fontId="16" fillId="0" borderId="10" xfId="0" applyFont="1" applyBorder="1" applyAlignment="1">
      <alignment horizontal="left" vertical="center" wrapText="1"/>
    </xf>
    <xf numFmtId="0" fontId="16" fillId="0" borderId="1" xfId="0" applyNumberFormat="1" applyFont="1" applyBorder="1" applyAlignment="1">
      <alignment horizontal="left" vertical="center" wrapText="1"/>
    </xf>
    <xf numFmtId="0" fontId="16" fillId="0" borderId="3" xfId="0" applyFont="1" applyBorder="1" applyAlignment="1">
      <alignment horizontal="left" vertical="center" wrapText="1"/>
    </xf>
    <xf numFmtId="0" fontId="61" fillId="0" borderId="0" xfId="0" applyFont="1"/>
    <xf numFmtId="0" fontId="13" fillId="0" borderId="0" xfId="0" applyFont="1"/>
    <xf numFmtId="0" fontId="57" fillId="0" borderId="0" xfId="0" applyFont="1"/>
    <xf numFmtId="0" fontId="57" fillId="0" borderId="0" xfId="0" applyFont="1" applyAlignment="1">
      <alignment vertical="center"/>
    </xf>
    <xf numFmtId="0" fontId="14" fillId="0" borderId="14" xfId="119" applyFont="1" applyFill="1" applyBorder="1" applyAlignment="1">
      <alignment vertical="center" wrapText="1"/>
    </xf>
    <xf numFmtId="0" fontId="14" fillId="0" borderId="6" xfId="119" applyFont="1" applyFill="1" applyBorder="1" applyAlignment="1">
      <alignment vertical="center" wrapText="1"/>
    </xf>
    <xf numFmtId="0" fontId="9" fillId="0" borderId="0" xfId="119" applyFont="1" applyBorder="1"/>
    <xf numFmtId="0" fontId="9" fillId="0" borderId="10" xfId="119" applyFont="1" applyBorder="1"/>
    <xf numFmtId="0" fontId="12" fillId="2" borderId="4" xfId="674" applyFont="1" applyFill="1" applyBorder="1" applyAlignment="1">
      <alignment horizontal="center" vertical="center" wrapText="1"/>
    </xf>
    <xf numFmtId="0" fontId="57" fillId="0" borderId="4" xfId="214" applyFont="1" applyBorder="1" applyAlignment="1">
      <alignment horizontal="justify" vertical="top" wrapText="1"/>
    </xf>
    <xf numFmtId="0" fontId="57" fillId="0" borderId="4" xfId="674" applyFont="1" applyBorder="1" applyAlignment="1">
      <alignment horizontal="center" vertical="center" wrapText="1"/>
    </xf>
    <xf numFmtId="0" fontId="57" fillId="0" borderId="4" xfId="214" applyFont="1" applyBorder="1" applyAlignment="1">
      <alignment horizontal="center" vertical="center" wrapText="1"/>
    </xf>
    <xf numFmtId="10" fontId="57" fillId="0" borderId="4" xfId="674" applyNumberFormat="1" applyFont="1" applyBorder="1" applyAlignment="1">
      <alignment horizontal="center" vertical="center" wrapText="1"/>
    </xf>
    <xf numFmtId="0" fontId="16" fillId="0" borderId="4" xfId="674" applyFont="1" applyBorder="1" applyAlignment="1">
      <alignment horizontal="center" vertical="center" wrapText="1"/>
    </xf>
    <xf numFmtId="0" fontId="16" fillId="0" borderId="4" xfId="674" applyFont="1" applyBorder="1" applyAlignment="1">
      <alignment horizontal="justify" vertical="center" wrapText="1"/>
    </xf>
    <xf numFmtId="0" fontId="19" fillId="0" borderId="0" xfId="119" applyFont="1"/>
    <xf numFmtId="0" fontId="13" fillId="0" borderId="0" xfId="119" applyFont="1"/>
    <xf numFmtId="0" fontId="9" fillId="0" borderId="0" xfId="119" applyFont="1"/>
    <xf numFmtId="0" fontId="14" fillId="0" borderId="14" xfId="214" applyFont="1" applyFill="1" applyBorder="1" applyAlignment="1">
      <alignment vertical="center" wrapText="1"/>
    </xf>
    <xf numFmtId="0" fontId="14" fillId="0" borderId="6" xfId="214" applyFont="1" applyFill="1" applyBorder="1" applyAlignment="1">
      <alignment vertical="center" wrapText="1"/>
    </xf>
    <xf numFmtId="0" fontId="9" fillId="0" borderId="0" xfId="214" applyFont="1" applyBorder="1"/>
    <xf numFmtId="0" fontId="9" fillId="0" borderId="10" xfId="214" applyFont="1" applyBorder="1"/>
    <xf numFmtId="0" fontId="60" fillId="0" borderId="4" xfId="214" applyFont="1" applyBorder="1" applyAlignment="1">
      <alignment horizontal="justify" vertical="top" wrapText="1"/>
    </xf>
    <xf numFmtId="10" fontId="16" fillId="0" borderId="4" xfId="674" applyNumberFormat="1" applyFont="1" applyBorder="1" applyAlignment="1">
      <alignment horizontal="center" vertical="center" wrapText="1"/>
    </xf>
    <xf numFmtId="0" fontId="9" fillId="0" borderId="0" xfId="214" applyFont="1"/>
    <xf numFmtId="0" fontId="13" fillId="0" borderId="0" xfId="214" applyFont="1"/>
    <xf numFmtId="0" fontId="60" fillId="0" borderId="4" xfId="214" applyFont="1" applyBorder="1" applyAlignment="1">
      <alignment horizontal="center" vertical="top" wrapText="1"/>
    </xf>
    <xf numFmtId="0" fontId="16" fillId="0" borderId="4" xfId="214" quotePrefix="1" applyFont="1" applyBorder="1" applyAlignment="1">
      <alignment horizontal="center" vertical="center" wrapText="1"/>
    </xf>
    <xf numFmtId="0" fontId="60" fillId="0" borderId="4" xfId="214" applyNumberFormat="1" applyFont="1" applyBorder="1" applyAlignment="1">
      <alignment horizontal="center" vertical="center" wrapText="1"/>
    </xf>
    <xf numFmtId="9" fontId="60" fillId="0" borderId="4" xfId="214" applyNumberFormat="1" applyFont="1" applyBorder="1" applyAlignment="1">
      <alignment horizontal="center" vertical="center" wrapText="1"/>
    </xf>
    <xf numFmtId="0" fontId="16" fillId="0" borderId="4" xfId="214" quotePrefix="1" applyFont="1" applyBorder="1" applyAlignment="1">
      <alignment vertical="center" wrapText="1"/>
    </xf>
    <xf numFmtId="0" fontId="14" fillId="0" borderId="4" xfId="674" applyFont="1" applyBorder="1" applyAlignment="1">
      <alignment horizontal="justify" vertical="center" wrapText="1"/>
    </xf>
    <xf numFmtId="0" fontId="19" fillId="0" borderId="0" xfId="214" applyFont="1"/>
    <xf numFmtId="0" fontId="16" fillId="0" borderId="4" xfId="674" applyNumberFormat="1" applyFont="1" applyBorder="1" applyAlignment="1">
      <alignment horizontal="center" vertical="center" wrapText="1"/>
    </xf>
    <xf numFmtId="9" fontId="16" fillId="0" borderId="4" xfId="674" applyNumberFormat="1" applyFont="1" applyBorder="1" applyAlignment="1">
      <alignment horizontal="center" vertical="center" wrapText="1"/>
    </xf>
    <xf numFmtId="0" fontId="57" fillId="0" borderId="1" xfId="8" applyNumberFormat="1" applyFont="1" applyBorder="1" applyAlignment="1">
      <alignment horizontal="center" vertical="center" wrapText="1"/>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0" fontId="12" fillId="0" borderId="15" xfId="0" applyFont="1" applyBorder="1" applyAlignment="1">
      <alignment vertical="top" wrapText="1"/>
    </xf>
    <xf numFmtId="0" fontId="12" fillId="0" borderId="0" xfId="0" applyFont="1" applyBorder="1" applyAlignment="1">
      <alignment vertical="top" wrapText="1"/>
    </xf>
    <xf numFmtId="43" fontId="54" fillId="0" borderId="0" xfId="0" applyNumberFormat="1" applyFont="1" applyAlignment="1">
      <alignment vertical="center"/>
    </xf>
    <xf numFmtId="0" fontId="53" fillId="0" borderId="1" xfId="0" applyFont="1" applyBorder="1" applyAlignment="1">
      <alignment horizontal="center" vertical="center"/>
    </xf>
    <xf numFmtId="43" fontId="60" fillId="0" borderId="1" xfId="1" quotePrefix="1" applyFont="1" applyBorder="1" applyAlignment="1">
      <alignment horizontal="center" vertical="center"/>
    </xf>
    <xf numFmtId="43" fontId="60" fillId="0" borderId="1" xfId="1" applyFont="1" applyBorder="1" applyAlignment="1">
      <alignment vertical="center"/>
    </xf>
    <xf numFmtId="164" fontId="16" fillId="35" borderId="1" xfId="1" applyNumberFormat="1" applyFont="1" applyFill="1" applyBorder="1" applyAlignment="1">
      <alignment vertical="center"/>
    </xf>
    <xf numFmtId="0" fontId="53" fillId="0" borderId="3" xfId="0" applyFont="1" applyBorder="1" applyAlignment="1">
      <alignment horizontal="center" vertical="center"/>
    </xf>
    <xf numFmtId="164" fontId="16" fillId="0" borderId="1" xfId="1" applyNumberFormat="1" applyFont="1" applyBorder="1" applyAlignment="1">
      <alignment horizontal="center" vertical="center"/>
    </xf>
    <xf numFmtId="0" fontId="14" fillId="0" borderId="1" xfId="0" quotePrefix="1" applyFont="1" applyBorder="1" applyAlignment="1">
      <alignment vertical="center"/>
    </xf>
    <xf numFmtId="164" fontId="14" fillId="0" borderId="1" xfId="1" applyNumberFormat="1" applyFont="1" applyBorder="1" applyAlignment="1">
      <alignment vertical="center"/>
    </xf>
    <xf numFmtId="43" fontId="14" fillId="0" borderId="1" xfId="1" quotePrefix="1" applyFont="1" applyBorder="1" applyAlignment="1">
      <alignment vertical="center"/>
    </xf>
    <xf numFmtId="43" fontId="9" fillId="0" borderId="0" xfId="0" applyNumberFormat="1" applyFont="1"/>
    <xf numFmtId="0" fontId="24" fillId="0" borderId="1" xfId="0" quotePrefix="1" applyFont="1" applyBorder="1" applyAlignment="1">
      <alignment horizontal="center"/>
    </xf>
    <xf numFmtId="0" fontId="24" fillId="0" borderId="3" xfId="0" applyFont="1" applyBorder="1" applyAlignment="1">
      <alignment horizontal="center" wrapText="1"/>
    </xf>
    <xf numFmtId="0" fontId="24" fillId="0" borderId="3" xfId="0" quotePrefix="1" applyFont="1" applyBorder="1" applyAlignment="1">
      <alignment horizontal="center"/>
    </xf>
    <xf numFmtId="0" fontId="24" fillId="0" borderId="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43" fontId="19" fillId="0" borderId="1" xfId="0" applyNumberFormat="1" applyFont="1" applyBorder="1" applyAlignment="1">
      <alignment vertical="top"/>
    </xf>
    <xf numFmtId="0" fontId="24" fillId="0" borderId="4" xfId="0" applyFont="1" applyBorder="1" applyAlignment="1">
      <alignment horizontal="center" vertical="center"/>
    </xf>
    <xf numFmtId="43" fontId="19" fillId="0" borderId="4" xfId="1" applyFont="1" applyBorder="1" applyAlignment="1">
      <alignment vertical="center"/>
    </xf>
    <xf numFmtId="0" fontId="12" fillId="2" borderId="4" xfId="0" applyNumberFormat="1" applyFont="1" applyFill="1" applyBorder="1" applyAlignment="1">
      <alignment horizontal="center" vertical="center" wrapText="1"/>
    </xf>
    <xf numFmtId="0" fontId="57" fillId="35" borderId="4" xfId="185" applyFont="1" applyFill="1" applyBorder="1" applyAlignment="1">
      <alignment horizontal="justify" vertical="center" wrapText="1"/>
    </xf>
    <xf numFmtId="0" fontId="57" fillId="35" borderId="4" xfId="185" applyFont="1" applyFill="1" applyBorder="1" applyAlignment="1">
      <alignment horizontal="left" vertical="center" wrapText="1"/>
    </xf>
    <xf numFmtId="172" fontId="60" fillId="0" borderId="4" xfId="184" applyNumberFormat="1" applyFont="1" applyBorder="1" applyAlignment="1">
      <alignment horizontal="center" vertical="center" wrapText="1"/>
    </xf>
    <xf numFmtId="0" fontId="60" fillId="0" borderId="4" xfId="184" applyFont="1" applyBorder="1" applyAlignment="1">
      <alignment horizontal="center" vertical="center"/>
    </xf>
    <xf numFmtId="0" fontId="60" fillId="0" borderId="4" xfId="214" applyFont="1" applyBorder="1" applyAlignment="1">
      <alignment horizontal="center" wrapText="1"/>
    </xf>
    <xf numFmtId="0" fontId="60" fillId="0" borderId="4" xfId="185" applyFont="1" applyBorder="1" applyAlignment="1">
      <alignment horizontal="center" vertical="center"/>
    </xf>
    <xf numFmtId="0" fontId="60" fillId="0" borderId="4" xfId="112" applyFont="1" applyBorder="1" applyAlignment="1">
      <alignment horizontal="left" vertical="center" wrapText="1"/>
    </xf>
    <xf numFmtId="2" fontId="57" fillId="0" borderId="1" xfId="8" applyNumberFormat="1" applyFont="1" applyBorder="1" applyAlignment="1">
      <alignment horizontal="center" vertical="center" wrapText="1"/>
    </xf>
    <xf numFmtId="43" fontId="19" fillId="0" borderId="1" xfId="1" applyFont="1" applyBorder="1" applyAlignment="1">
      <alignment horizontal="justify" vertical="center"/>
    </xf>
    <xf numFmtId="0" fontId="16" fillId="0" borderId="4" xfId="112" applyFont="1" applyBorder="1" applyAlignment="1">
      <alignment horizontal="center" vertical="center" wrapText="1"/>
    </xf>
    <xf numFmtId="0" fontId="16" fillId="0" borderId="4" xfId="112" applyFont="1" applyBorder="1" applyAlignment="1">
      <alignment horizontal="center" vertical="center"/>
    </xf>
    <xf numFmtId="0" fontId="16" fillId="0" borderId="4" xfId="112" applyFont="1" applyFill="1" applyBorder="1" applyAlignment="1">
      <alignment horizontal="center" vertical="center"/>
    </xf>
    <xf numFmtId="0" fontId="60" fillId="0" borderId="4" xfId="184" applyFont="1" applyBorder="1" applyAlignment="1">
      <alignment horizontal="center" vertical="center" wrapText="1"/>
    </xf>
    <xf numFmtId="0" fontId="57" fillId="35" borderId="4" xfId="184" applyFont="1" applyFill="1" applyBorder="1" applyAlignment="1">
      <alignment horizontal="center" vertical="center" wrapText="1"/>
    </xf>
    <xf numFmtId="0" fontId="60" fillId="0" borderId="4" xfId="0" applyFont="1" applyBorder="1" applyAlignment="1">
      <alignment horizontal="center" vertical="center" wrapText="1"/>
    </xf>
    <xf numFmtId="0" fontId="60" fillId="0" borderId="4" xfId="631" applyFont="1" applyBorder="1" applyAlignment="1">
      <alignment horizontal="justify" vertical="center" wrapText="1"/>
    </xf>
    <xf numFmtId="0" fontId="60" fillId="0" borderId="4" xfId="112" applyFont="1" applyBorder="1" applyAlignment="1">
      <alignment horizontal="center" vertical="top"/>
    </xf>
    <xf numFmtId="0" fontId="16" fillId="0" borderId="4" xfId="112" applyFont="1" applyBorder="1" applyAlignment="1">
      <alignment horizontal="justify" vertical="top" wrapText="1"/>
    </xf>
    <xf numFmtId="0" fontId="12" fillId="2" borderId="2" xfId="674" applyFont="1" applyFill="1" applyBorder="1" applyAlignment="1">
      <alignment horizontal="center" vertical="center" wrapText="1"/>
    </xf>
    <xf numFmtId="0" fontId="12" fillId="2" borderId="2" xfId="184" applyFont="1" applyFill="1" applyBorder="1" applyAlignment="1">
      <alignment horizontal="center" vertical="center" wrapText="1"/>
    </xf>
    <xf numFmtId="0" fontId="60" fillId="0" borderId="4" xfId="674" applyFont="1" applyBorder="1" applyAlignment="1">
      <alignment horizontal="justify" vertical="center" wrapText="1"/>
    </xf>
    <xf numFmtId="0" fontId="57" fillId="0" borderId="4" xfId="184" applyFont="1" applyBorder="1" applyAlignment="1">
      <alignment horizontal="center" vertical="center" wrapText="1"/>
    </xf>
    <xf numFmtId="0" fontId="60" fillId="0" borderId="4" xfId="214" applyFont="1" applyBorder="1" applyAlignment="1">
      <alignment horizontal="left" vertical="center" wrapText="1"/>
    </xf>
    <xf numFmtId="49" fontId="57" fillId="0" borderId="1" xfId="400" applyNumberFormat="1" applyFont="1" applyBorder="1" applyAlignment="1">
      <alignment horizontal="center" vertical="center" wrapText="1"/>
    </xf>
    <xf numFmtId="49" fontId="57" fillId="0" borderId="1" xfId="683" applyNumberFormat="1" applyFont="1" applyBorder="1" applyAlignment="1">
      <alignment horizontal="center" vertical="center" wrapText="1"/>
    </xf>
    <xf numFmtId="0" fontId="57" fillId="0" borderId="1" xfId="683" applyNumberFormat="1" applyFont="1" applyBorder="1" applyAlignment="1">
      <alignment horizontal="center" vertical="center" wrapText="1"/>
    </xf>
    <xf numFmtId="0" fontId="21" fillId="0" borderId="0" xfId="0" applyFont="1" applyAlignment="1">
      <alignment horizontal="center" vertical="center" wrapText="1"/>
    </xf>
    <xf numFmtId="0" fontId="10" fillId="0" borderId="13" xfId="0" applyFont="1" applyBorder="1" applyAlignment="1">
      <alignment horizontal="center" vertical="center"/>
    </xf>
    <xf numFmtId="0" fontId="10" fillId="0" borderId="0" xfId="0" applyFont="1" applyBorder="1" applyAlignment="1">
      <alignment horizontal="center" vertical="center"/>
    </xf>
    <xf numFmtId="0" fontId="10" fillId="0" borderId="0" xfId="0" applyFont="1" applyBorder="1" applyAlignment="1">
      <alignment horizontal="center" vertical="center" wrapText="1"/>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4" xfId="0" applyFont="1" applyBorder="1" applyAlignment="1">
      <alignment horizontal="center" vertical="center"/>
    </xf>
    <xf numFmtId="0" fontId="14" fillId="0" borderId="11" xfId="0" applyFont="1" applyBorder="1" applyAlignment="1">
      <alignment horizontal="center" vertical="center"/>
    </xf>
    <xf numFmtId="0" fontId="14" fillId="0" borderId="14" xfId="0" applyFont="1" applyBorder="1" applyAlignment="1">
      <alignment horizontal="center" vertical="center" wrapText="1"/>
    </xf>
    <xf numFmtId="0" fontId="14" fillId="0" borderId="11" xfId="0" applyFont="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2" fillId="0" borderId="5" xfId="0" applyFont="1" applyBorder="1" applyAlignment="1">
      <alignment horizontal="justify" vertical="center"/>
    </xf>
    <xf numFmtId="0" fontId="12" fillId="0" borderId="7" xfId="0" applyFont="1" applyBorder="1" applyAlignment="1">
      <alignment horizontal="justify" vertical="center"/>
    </xf>
    <xf numFmtId="0" fontId="12" fillId="0" borderId="12" xfId="0" applyFont="1" applyBorder="1" applyAlignment="1">
      <alignment horizontal="justify" vertical="center"/>
    </xf>
    <xf numFmtId="0" fontId="14" fillId="2" borderId="8" xfId="0" applyFont="1" applyFill="1" applyBorder="1" applyAlignment="1">
      <alignment horizontal="justify" vertical="center" wrapText="1"/>
    </xf>
    <xf numFmtId="0" fontId="14" fillId="2" borderId="9" xfId="0" applyFont="1" applyFill="1" applyBorder="1" applyAlignment="1">
      <alignment horizontal="justify" vertical="center" wrapText="1"/>
    </xf>
    <xf numFmtId="0" fontId="14" fillId="2" borderId="14" xfId="0" applyFont="1" applyFill="1" applyBorder="1" applyAlignment="1">
      <alignment horizontal="justify" vertical="center" wrapText="1"/>
    </xf>
    <xf numFmtId="0" fontId="14" fillId="2" borderId="11" xfId="0" applyFont="1" applyFill="1" applyBorder="1" applyAlignment="1">
      <alignment horizontal="justify" vertical="center" wrapText="1"/>
    </xf>
    <xf numFmtId="0" fontId="14" fillId="2" borderId="5"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2" xfId="0" applyFont="1" applyFill="1" applyBorder="1" applyAlignment="1">
      <alignment horizontal="center" vertical="center"/>
    </xf>
    <xf numFmtId="43" fontId="14" fillId="0" borderId="2" xfId="0" quotePrefix="1" applyNumberFormat="1" applyFont="1" applyBorder="1" applyAlignment="1">
      <alignment horizontal="center" vertical="center"/>
    </xf>
    <xf numFmtId="43" fontId="14" fillId="0" borderId="3" xfId="0" quotePrefix="1" applyNumberFormat="1" applyFont="1" applyBorder="1" applyAlignment="1">
      <alignment horizontal="center" vertical="center"/>
    </xf>
    <xf numFmtId="2" fontId="16" fillId="0" borderId="2" xfId="0" applyNumberFormat="1" applyFont="1" applyBorder="1" applyAlignment="1">
      <alignment horizontal="center" vertical="center"/>
    </xf>
    <xf numFmtId="2" fontId="16" fillId="0" borderId="3" xfId="0" applyNumberFormat="1" applyFont="1" applyBorder="1" applyAlignment="1">
      <alignment horizontal="center" vertical="center"/>
    </xf>
    <xf numFmtId="2" fontId="16" fillId="0" borderId="2" xfId="0" applyNumberFormat="1" applyFont="1" applyBorder="1" applyAlignment="1">
      <alignment horizontal="center" vertical="top"/>
    </xf>
    <xf numFmtId="2" fontId="16" fillId="0" borderId="3" xfId="0" applyNumberFormat="1" applyFont="1" applyBorder="1" applyAlignment="1">
      <alignment horizontal="center" vertical="top"/>
    </xf>
    <xf numFmtId="43" fontId="16" fillId="0" borderId="2" xfId="0" applyNumberFormat="1" applyFont="1" applyBorder="1" applyAlignment="1">
      <alignment horizontal="center" vertical="center"/>
    </xf>
    <xf numFmtId="0" fontId="16" fillId="0" borderId="3" xfId="0" applyFont="1" applyBorder="1" applyAlignment="1">
      <alignment horizontal="center" vertical="center"/>
    </xf>
    <xf numFmtId="43" fontId="13" fillId="0" borderId="2" xfId="1" applyFont="1" applyBorder="1" applyAlignment="1">
      <alignment horizontal="center" vertical="center"/>
    </xf>
    <xf numFmtId="43" fontId="13" fillId="0" borderId="3" xfId="1" applyFont="1" applyBorder="1" applyAlignment="1">
      <alignment horizontal="center" vertical="center"/>
    </xf>
    <xf numFmtId="43" fontId="13" fillId="0" borderId="2" xfId="1" applyFont="1" applyBorder="1" applyAlignment="1">
      <alignment horizontal="center" vertical="center" wrapText="1"/>
    </xf>
    <xf numFmtId="43" fontId="13" fillId="0" borderId="3" xfId="1" applyFont="1" applyBorder="1" applyAlignment="1">
      <alignment horizontal="center" vertical="center" wrapText="1"/>
    </xf>
    <xf numFmtId="0" fontId="11" fillId="2" borderId="3" xfId="0" applyFont="1" applyFill="1" applyBorder="1" applyAlignment="1">
      <alignment horizontal="center" vertical="center" wrapText="1"/>
    </xf>
    <xf numFmtId="43" fontId="24" fillId="0" borderId="2" xfId="1" applyFont="1" applyBorder="1" applyAlignment="1">
      <alignment vertical="center"/>
    </xf>
    <xf numFmtId="43" fontId="24" fillId="0" borderId="3" xfId="1" applyFont="1" applyBorder="1" applyAlignment="1">
      <alignment vertical="center"/>
    </xf>
    <xf numFmtId="43" fontId="24" fillId="0" borderId="2" xfId="1" quotePrefix="1" applyFont="1" applyBorder="1" applyAlignment="1">
      <alignment horizontal="center" vertical="center"/>
    </xf>
    <xf numFmtId="43" fontId="24" fillId="0" borderId="3" xfId="1" quotePrefix="1" applyFont="1" applyBorder="1" applyAlignment="1">
      <alignment horizontal="center" vertical="center"/>
    </xf>
    <xf numFmtId="0" fontId="9" fillId="0" borderId="13" xfId="0" applyFont="1" applyBorder="1" applyAlignment="1">
      <alignment horizontal="left"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9" fillId="0" borderId="0" xfId="0" applyFont="1" applyAlignment="1">
      <alignment horizontal="left"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wrapText="1"/>
    </xf>
    <xf numFmtId="0" fontId="14" fillId="2" borderId="3" xfId="0" applyFont="1" applyFill="1" applyBorder="1" applyAlignment="1">
      <alignment horizontal="center" wrapText="1"/>
    </xf>
    <xf numFmtId="9" fontId="14" fillId="2" borderId="2" xfId="111" applyFont="1" applyFill="1" applyBorder="1" applyAlignment="1">
      <alignment horizontal="center" wrapText="1"/>
    </xf>
    <xf numFmtId="9" fontId="14" fillId="2" borderId="3" xfId="111" applyFont="1" applyFill="1" applyBorder="1" applyAlignment="1">
      <alignment horizontal="center" wrapText="1"/>
    </xf>
    <xf numFmtId="9" fontId="14" fillId="2" borderId="2" xfId="111" applyFont="1" applyFill="1" applyBorder="1" applyAlignment="1">
      <alignment horizontal="center" vertical="center" wrapText="1"/>
    </xf>
    <xf numFmtId="9" fontId="14" fillId="2" borderId="3" xfId="111" applyFont="1" applyFill="1" applyBorder="1" applyAlignment="1">
      <alignment horizontal="center" vertical="center" wrapText="1"/>
    </xf>
    <xf numFmtId="0" fontId="10" fillId="2" borderId="8" xfId="8" applyFont="1" applyFill="1" applyBorder="1" applyAlignment="1">
      <alignment horizontal="center" vertical="center" wrapText="1"/>
    </xf>
    <xf numFmtId="0" fontId="10" fillId="2" borderId="13" xfId="8" applyFont="1" applyFill="1" applyBorder="1" applyAlignment="1">
      <alignment horizontal="center" vertical="center" wrapText="1"/>
    </xf>
    <xf numFmtId="0" fontId="10" fillId="2" borderId="9" xfId="8" applyFont="1" applyFill="1" applyBorder="1" applyAlignment="1">
      <alignment horizontal="center" vertical="center" wrapText="1"/>
    </xf>
    <xf numFmtId="0" fontId="10" fillId="2" borderId="14" xfId="8" applyFont="1" applyFill="1" applyBorder="1" applyAlignment="1">
      <alignment horizontal="center" vertical="center" wrapText="1"/>
    </xf>
    <xf numFmtId="0" fontId="10" fillId="2" borderId="6" xfId="8" applyFont="1" applyFill="1" applyBorder="1" applyAlignment="1">
      <alignment horizontal="center" vertical="center" wrapText="1"/>
    </xf>
    <xf numFmtId="0" fontId="10" fillId="2" borderId="11" xfId="8" applyFont="1" applyFill="1" applyBorder="1" applyAlignment="1">
      <alignment horizontal="center" vertical="center" wrapText="1"/>
    </xf>
    <xf numFmtId="0" fontId="12" fillId="2" borderId="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0" fillId="0" borderId="7" xfId="0" applyBorder="1" applyAlignment="1">
      <alignment horizontal="justify"/>
    </xf>
    <xf numFmtId="0" fontId="0" fillId="0" borderId="12" xfId="0" applyBorder="1" applyAlignment="1">
      <alignment horizontal="justify"/>
    </xf>
    <xf numFmtId="0" fontId="12" fillId="0" borderId="5" xfId="8" applyFont="1" applyBorder="1" applyAlignment="1">
      <alignment horizontal="justify" vertical="center"/>
    </xf>
    <xf numFmtId="0" fontId="12" fillId="0" borderId="7" xfId="8" applyFont="1" applyBorder="1" applyAlignment="1">
      <alignment horizontal="justify" vertical="center"/>
    </xf>
    <xf numFmtId="0" fontId="12" fillId="0" borderId="12" xfId="8" applyFont="1" applyBorder="1" applyAlignment="1">
      <alignment horizontal="justify" vertical="center"/>
    </xf>
    <xf numFmtId="0" fontId="12" fillId="2" borderId="2" xfId="8" applyFont="1" applyFill="1" applyBorder="1" applyAlignment="1">
      <alignment horizontal="center" vertical="center"/>
    </xf>
    <xf numFmtId="0" fontId="12" fillId="2" borderId="1" xfId="8" applyFont="1" applyFill="1" applyBorder="1" applyAlignment="1">
      <alignment horizontal="center" vertical="center"/>
    </xf>
    <xf numFmtId="0" fontId="12" fillId="2" borderId="5" xfId="8" applyFont="1" applyFill="1" applyBorder="1" applyAlignment="1">
      <alignment horizontal="center" vertical="center" wrapText="1"/>
    </xf>
    <xf numFmtId="0" fontId="12" fillId="2" borderId="7" xfId="8" applyFont="1" applyFill="1" applyBorder="1" applyAlignment="1">
      <alignment horizontal="center" vertical="center" wrapText="1"/>
    </xf>
    <xf numFmtId="0" fontId="12" fillId="2" borderId="12" xfId="8" applyFont="1" applyFill="1" applyBorder="1" applyAlignment="1">
      <alignment horizontal="center" vertical="center" wrapText="1"/>
    </xf>
    <xf numFmtId="0" fontId="12" fillId="2" borderId="5" xfId="8" applyFont="1" applyFill="1" applyBorder="1" applyAlignment="1">
      <alignment horizontal="center" wrapText="1"/>
    </xf>
    <xf numFmtId="0" fontId="12" fillId="2" borderId="7" xfId="8" applyFont="1" applyFill="1" applyBorder="1" applyAlignment="1">
      <alignment horizontal="center" wrapText="1"/>
    </xf>
    <xf numFmtId="0" fontId="12" fillId="2" borderId="12" xfId="8" applyFont="1" applyFill="1" applyBorder="1" applyAlignment="1">
      <alignment horizontal="center" wrapText="1"/>
    </xf>
    <xf numFmtId="0" fontId="14" fillId="0" borderId="14" xfId="0" quotePrefix="1" applyFont="1" applyBorder="1" applyAlignment="1">
      <alignment horizontal="justify" vertical="center"/>
    </xf>
    <xf numFmtId="0" fontId="14" fillId="0" borderId="6" xfId="0" quotePrefix="1" applyFont="1" applyBorder="1" applyAlignment="1">
      <alignment horizontal="justify" vertical="center"/>
    </xf>
    <xf numFmtId="0" fontId="14" fillId="0" borderId="11" xfId="0" quotePrefix="1" applyFont="1" applyBorder="1" applyAlignment="1">
      <alignment horizontal="justify" vertical="center"/>
    </xf>
    <xf numFmtId="0" fontId="21" fillId="0" borderId="8" xfId="0" applyFont="1" applyBorder="1" applyAlignment="1">
      <alignment horizontal="center" vertical="center" wrapText="1"/>
    </xf>
    <xf numFmtId="0" fontId="21" fillId="0" borderId="13"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0" xfId="0" applyFont="1" applyBorder="1" applyAlignment="1">
      <alignment horizontal="center" vertical="center" wrapText="1"/>
    </xf>
    <xf numFmtId="0" fontId="14" fillId="2" borderId="5" xfId="0" applyFont="1" applyFill="1" applyBorder="1" applyAlignment="1">
      <alignment horizontal="justify" vertical="center" wrapText="1"/>
    </xf>
    <xf numFmtId="0" fontId="14" fillId="2" borderId="7" xfId="0" applyFont="1" applyFill="1" applyBorder="1" applyAlignment="1">
      <alignment horizontal="justify" vertical="center" wrapText="1"/>
    </xf>
    <xf numFmtId="0" fontId="14" fillId="2" borderId="12" xfId="0" applyFont="1" applyFill="1" applyBorder="1" applyAlignment="1">
      <alignment horizontal="justify" vertical="center" wrapText="1"/>
    </xf>
    <xf numFmtId="0" fontId="13" fillId="0" borderId="8" xfId="0" applyFont="1" applyBorder="1" applyAlignment="1">
      <alignment horizontal="center" vertical="top"/>
    </xf>
    <xf numFmtId="0" fontId="13" fillId="0" borderId="13" xfId="0" applyFont="1" applyBorder="1" applyAlignment="1">
      <alignment horizontal="center" vertical="top"/>
    </xf>
    <xf numFmtId="0" fontId="13" fillId="0" borderId="9" xfId="0" applyFont="1" applyBorder="1" applyAlignment="1">
      <alignment horizontal="center" vertical="top"/>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0" fontId="12" fillId="0" borderId="15"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10" xfId="0" applyFont="1" applyBorder="1" applyAlignment="1">
      <alignment horizontal="justify" vertical="center" wrapText="1"/>
    </xf>
    <xf numFmtId="0" fontId="12" fillId="0" borderId="15" xfId="0" applyFont="1" applyBorder="1" applyAlignment="1">
      <alignment horizontal="justify" vertical="top" wrapText="1"/>
    </xf>
    <xf numFmtId="0" fontId="12" fillId="0" borderId="0" xfId="0" applyFont="1" applyBorder="1" applyAlignment="1">
      <alignment horizontal="justify" vertical="top"/>
    </xf>
    <xf numFmtId="0" fontId="12" fillId="0" borderId="10" xfId="0" applyFont="1" applyBorder="1" applyAlignment="1">
      <alignment horizontal="justify" vertical="top"/>
    </xf>
    <xf numFmtId="0" fontId="57" fillId="0" borderId="13" xfId="0" applyFont="1" applyBorder="1" applyAlignment="1">
      <alignment horizontal="left" wrapText="1"/>
    </xf>
    <xf numFmtId="0" fontId="57" fillId="0" borderId="13" xfId="0" applyFont="1" applyBorder="1" applyAlignment="1">
      <alignment horizontal="left" vertical="center" wrapText="1"/>
    </xf>
    <xf numFmtId="0" fontId="61" fillId="0" borderId="0" xfId="0" applyFont="1" applyAlignment="1">
      <alignment horizontal="left" vertical="center" wrapText="1"/>
    </xf>
    <xf numFmtId="0" fontId="12"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12" fillId="0" borderId="15" xfId="0" applyFont="1" applyBorder="1" applyAlignment="1">
      <alignment horizontal="left" vertical="center" wrapText="1"/>
    </xf>
    <xf numFmtId="0" fontId="12" fillId="0" borderId="0" xfId="0" applyFont="1" applyBorder="1" applyAlignment="1">
      <alignment horizontal="left" vertical="center" wrapText="1"/>
    </xf>
    <xf numFmtId="0" fontId="12" fillId="0" borderId="10" xfId="0" applyFont="1" applyBorder="1" applyAlignment="1">
      <alignment horizontal="left" vertical="center"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57" fillId="0" borderId="15" xfId="0" applyFont="1" applyBorder="1" applyAlignment="1">
      <alignment vertical="top" wrapText="1"/>
    </xf>
    <xf numFmtId="0" fontId="57" fillId="0" borderId="0" xfId="0" applyFont="1" applyBorder="1" applyAlignment="1">
      <alignment vertical="top"/>
    </xf>
    <xf numFmtId="0" fontId="57" fillId="0" borderId="10" xfId="0" applyFont="1" applyBorder="1" applyAlignment="1">
      <alignment vertical="top"/>
    </xf>
    <xf numFmtId="0" fontId="12" fillId="0" borderId="15" xfId="0" applyFont="1" applyBorder="1" applyAlignment="1">
      <alignment vertical="top" wrapText="1"/>
    </xf>
    <xf numFmtId="0" fontId="12" fillId="0" borderId="0" xfId="0" applyFont="1" applyBorder="1" applyAlignment="1">
      <alignment vertical="top" wrapText="1"/>
    </xf>
    <xf numFmtId="0" fontId="12" fillId="0" borderId="10" xfId="0" applyFont="1" applyBorder="1" applyAlignment="1">
      <alignment vertical="top" wrapText="1"/>
    </xf>
    <xf numFmtId="0" fontId="57" fillId="0" borderId="13" xfId="0" applyNumberFormat="1" applyFont="1" applyBorder="1" applyAlignment="1">
      <alignment horizontal="left" vertical="center" wrapText="1"/>
    </xf>
    <xf numFmtId="0" fontId="57" fillId="0" borderId="0" xfId="0" applyNumberFormat="1" applyFont="1" applyAlignment="1">
      <alignment horizontal="left" vertical="center" wrapText="1"/>
    </xf>
    <xf numFmtId="0" fontId="13" fillId="0" borderId="14" xfId="0" applyFont="1" applyBorder="1" applyAlignment="1">
      <alignment horizontal="center" vertical="top"/>
    </xf>
    <xf numFmtId="0" fontId="13" fillId="0" borderId="6" xfId="0" applyFont="1" applyBorder="1" applyAlignment="1">
      <alignment horizontal="center" vertical="top"/>
    </xf>
    <xf numFmtId="0" fontId="13" fillId="0" borderId="11" xfId="0" applyFont="1" applyBorder="1" applyAlignment="1">
      <alignment horizontal="center" vertical="top"/>
    </xf>
    <xf numFmtId="0" fontId="57" fillId="0" borderId="0" xfId="0" applyFont="1" applyAlignment="1">
      <alignment horizontal="left" wrapText="1"/>
    </xf>
    <xf numFmtId="0" fontId="57" fillId="0" borderId="0" xfId="0" applyFont="1" applyAlignment="1">
      <alignment horizontal="left" vertical="center" wrapText="1"/>
    </xf>
    <xf numFmtId="0" fontId="57" fillId="0" borderId="13" xfId="0" applyNumberFormat="1" applyFont="1" applyBorder="1" applyAlignment="1">
      <alignment horizontal="left" wrapText="1"/>
    </xf>
    <xf numFmtId="0" fontId="57" fillId="0" borderId="0" xfId="0" applyNumberFormat="1" applyFont="1" applyAlignment="1">
      <alignment horizontal="left" wrapText="1"/>
    </xf>
    <xf numFmtId="0" fontId="61" fillId="0" borderId="13" xfId="0" applyFont="1" applyBorder="1" applyAlignment="1">
      <alignment horizontal="left" wrapText="1"/>
    </xf>
    <xf numFmtId="0" fontId="61" fillId="0" borderId="0" xfId="0" applyFont="1" applyAlignment="1">
      <alignment horizontal="left" wrapText="1"/>
    </xf>
    <xf numFmtId="0" fontId="60" fillId="0" borderId="4" xfId="184" applyFont="1" applyBorder="1" applyAlignment="1">
      <alignment horizontal="center" vertical="center" wrapText="1"/>
    </xf>
    <xf numFmtId="0" fontId="14" fillId="2" borderId="14" xfId="112" applyFont="1" applyFill="1" applyBorder="1" applyAlignment="1">
      <alignment horizontal="left" vertical="center" wrapText="1"/>
    </xf>
    <xf numFmtId="0" fontId="14" fillId="2" borderId="6" xfId="112" applyFont="1" applyFill="1" applyBorder="1" applyAlignment="1">
      <alignment horizontal="left" vertical="center" wrapText="1"/>
    </xf>
    <xf numFmtId="0" fontId="14" fillId="2" borderId="11" xfId="112" applyFont="1" applyFill="1" applyBorder="1" applyAlignment="1">
      <alignment horizontal="left" vertical="center" wrapText="1"/>
    </xf>
    <xf numFmtId="0" fontId="14" fillId="2" borderId="5" xfId="112" applyFont="1" applyFill="1" applyBorder="1" applyAlignment="1">
      <alignment horizontal="left" vertical="center" wrapText="1"/>
    </xf>
    <xf numFmtId="0" fontId="14" fillId="2" borderId="7" xfId="112" applyFont="1" applyFill="1" applyBorder="1" applyAlignment="1">
      <alignment horizontal="left" vertical="center" wrapText="1"/>
    </xf>
    <xf numFmtId="0" fontId="14" fillId="2" borderId="12" xfId="112" applyFont="1" applyFill="1" applyBorder="1" applyAlignment="1">
      <alignment horizontal="left" vertical="center" wrapText="1"/>
    </xf>
    <xf numFmtId="0" fontId="14" fillId="2" borderId="14" xfId="119" applyFont="1" applyFill="1" applyBorder="1" applyAlignment="1">
      <alignment horizontal="left" vertical="center" wrapText="1"/>
    </xf>
    <xf numFmtId="0" fontId="14" fillId="2" borderId="6" xfId="119" applyFont="1" applyFill="1" applyBorder="1" applyAlignment="1">
      <alignment horizontal="left" vertical="center" wrapText="1"/>
    </xf>
    <xf numFmtId="0" fontId="14" fillId="2" borderId="11" xfId="119" applyFont="1" applyFill="1" applyBorder="1" applyAlignment="1">
      <alignment horizontal="left" vertical="center" wrapText="1"/>
    </xf>
    <xf numFmtId="0" fontId="14" fillId="2" borderId="5" xfId="119" applyFont="1" applyFill="1" applyBorder="1" applyAlignment="1">
      <alignment horizontal="left" vertical="center" wrapText="1"/>
    </xf>
    <xf numFmtId="0" fontId="14" fillId="2" borderId="7" xfId="119" applyFont="1" applyFill="1" applyBorder="1" applyAlignment="1">
      <alignment horizontal="left" vertical="center" wrapText="1"/>
    </xf>
    <xf numFmtId="0" fontId="14" fillId="2" borderId="12" xfId="119" applyFont="1" applyFill="1" applyBorder="1" applyAlignment="1">
      <alignment horizontal="left" vertical="center" wrapText="1"/>
    </xf>
    <xf numFmtId="0" fontId="12" fillId="0" borderId="5" xfId="6" applyFont="1" applyBorder="1" applyAlignment="1">
      <alignment horizontal="left" vertical="center"/>
    </xf>
    <xf numFmtId="0" fontId="12" fillId="0" borderId="7" xfId="6" applyFont="1" applyBorder="1" applyAlignment="1">
      <alignment horizontal="left" vertical="center"/>
    </xf>
    <xf numFmtId="0" fontId="12" fillId="0" borderId="12" xfId="6"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12" xfId="0" applyFont="1" applyBorder="1" applyAlignment="1">
      <alignment horizontal="left" vertical="center"/>
    </xf>
    <xf numFmtId="0" fontId="24" fillId="2" borderId="5"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14" fillId="2" borderId="4" xfId="587" applyFont="1" applyFill="1" applyBorder="1" applyAlignment="1" applyProtection="1">
      <alignment horizontal="left" vertical="center" wrapText="1"/>
    </xf>
    <xf numFmtId="0" fontId="14" fillId="2" borderId="5" xfId="214" applyFont="1" applyFill="1" applyBorder="1" applyAlignment="1">
      <alignment horizontal="left" vertical="center" wrapText="1"/>
    </xf>
    <xf numFmtId="0" fontId="14" fillId="2" borderId="7" xfId="214" applyFont="1" applyFill="1" applyBorder="1" applyAlignment="1">
      <alignment horizontal="left" vertical="center" wrapText="1"/>
    </xf>
    <xf numFmtId="0" fontId="14" fillId="2" borderId="12" xfId="214" applyFont="1" applyFill="1" applyBorder="1" applyAlignment="1">
      <alignment horizontal="left" vertical="center" wrapText="1"/>
    </xf>
    <xf numFmtId="0" fontId="14" fillId="2" borderId="14" xfId="214" applyFont="1" applyFill="1" applyBorder="1" applyAlignment="1">
      <alignment horizontal="left" vertical="center" wrapText="1"/>
    </xf>
    <xf numFmtId="0" fontId="14" fillId="2" borderId="6" xfId="214" applyFont="1" applyFill="1" applyBorder="1" applyAlignment="1">
      <alignment horizontal="left" vertical="center" wrapText="1"/>
    </xf>
    <xf numFmtId="0" fontId="14" fillId="2" borderId="11" xfId="214" applyFont="1" applyFill="1" applyBorder="1" applyAlignment="1">
      <alignment horizontal="left" vertical="center" wrapText="1"/>
    </xf>
    <xf numFmtId="0" fontId="12" fillId="2" borderId="5" xfId="674" applyFont="1" applyFill="1" applyBorder="1" applyAlignment="1">
      <alignment horizontal="left" vertical="center" wrapText="1"/>
    </xf>
    <xf numFmtId="0" fontId="12" fillId="2" borderId="7" xfId="674" applyFont="1" applyFill="1" applyBorder="1" applyAlignment="1">
      <alignment horizontal="left" vertical="center" wrapText="1"/>
    </xf>
    <xf numFmtId="0" fontId="12" fillId="2" borderId="12" xfId="674" applyFont="1" applyFill="1" applyBorder="1" applyAlignment="1">
      <alignment horizontal="left" vertical="center" wrapText="1"/>
    </xf>
    <xf numFmtId="0" fontId="57" fillId="0" borderId="4" xfId="184" applyFont="1" applyBorder="1" applyAlignment="1">
      <alignment horizontal="center" vertical="center" wrapText="1"/>
    </xf>
    <xf numFmtId="0" fontId="57" fillId="35" borderId="4" xfId="184" applyFont="1" applyFill="1" applyBorder="1" applyAlignment="1">
      <alignment horizontal="center" vertical="center" wrapText="1"/>
    </xf>
    <xf numFmtId="0" fontId="14" fillId="0" borderId="4" xfId="0" applyFont="1" applyBorder="1" applyAlignment="1">
      <alignment horizontal="center" vertical="center"/>
    </xf>
    <xf numFmtId="0" fontId="14" fillId="0" borderId="4" xfId="0" quotePrefix="1" applyFont="1" applyBorder="1" applyAlignment="1">
      <alignment horizontal="center" vertical="center"/>
    </xf>
    <xf numFmtId="0" fontId="14" fillId="0" borderId="5" xfId="0" applyFont="1" applyBorder="1" applyAlignment="1">
      <alignment horizontal="center" vertical="center"/>
    </xf>
    <xf numFmtId="0" fontId="14" fillId="0" borderId="12" xfId="0" applyFont="1" applyBorder="1" applyAlignment="1">
      <alignment horizontal="center" vertical="center"/>
    </xf>
    <xf numFmtId="43" fontId="14" fillId="0" borderId="14" xfId="1" quotePrefix="1" applyFont="1" applyBorder="1" applyAlignment="1">
      <alignment horizontal="center" vertical="center"/>
    </xf>
    <xf numFmtId="43" fontId="14" fillId="0" borderId="11" xfId="1" quotePrefix="1" applyFont="1" applyBorder="1" applyAlignment="1">
      <alignment horizontal="center" vertical="center"/>
    </xf>
    <xf numFmtId="0" fontId="14" fillId="0" borderId="5" xfId="0" applyFont="1" applyBorder="1" applyAlignment="1">
      <alignment horizontal="center" vertical="center" wrapText="1"/>
    </xf>
    <xf numFmtId="0" fontId="14" fillId="2" borderId="1"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6" fillId="0" borderId="4" xfId="0" applyFont="1" applyBorder="1" applyAlignment="1">
      <alignment horizontal="center" vertical="center"/>
    </xf>
    <xf numFmtId="43" fontId="14" fillId="0" borderId="4" xfId="1" quotePrefix="1" applyFont="1" applyBorder="1" applyAlignment="1">
      <alignment horizontal="center" vertical="center"/>
    </xf>
    <xf numFmtId="0" fontId="60" fillId="0" borderId="4" xfId="0" applyFont="1" applyBorder="1" applyAlignment="1">
      <alignment horizontal="center" vertical="center" wrapText="1"/>
    </xf>
    <xf numFmtId="0" fontId="60" fillId="0" borderId="4" xfId="0" quotePrefix="1" applyFont="1" applyBorder="1" applyAlignment="1">
      <alignment horizontal="center" vertical="center"/>
    </xf>
    <xf numFmtId="0" fontId="60" fillId="0" borderId="2" xfId="0" quotePrefix="1" applyFont="1" applyBorder="1" applyAlignment="1">
      <alignment horizontal="center" vertical="center" wrapText="1"/>
    </xf>
    <xf numFmtId="0" fontId="60" fillId="0" borderId="1" xfId="0" quotePrefix="1" applyFont="1" applyBorder="1" applyAlignment="1">
      <alignment horizontal="center" vertical="center" wrapText="1"/>
    </xf>
    <xf numFmtId="0" fontId="60" fillId="0" borderId="3" xfId="0" quotePrefix="1" applyFont="1" applyBorder="1" applyAlignment="1">
      <alignment horizontal="center" vertical="center" wrapText="1"/>
    </xf>
    <xf numFmtId="0" fontId="9" fillId="0" borderId="4" xfId="0" applyFont="1" applyBorder="1" applyAlignment="1">
      <alignment horizontal="center" vertical="center"/>
    </xf>
    <xf numFmtId="0" fontId="10" fillId="2" borderId="5"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14" fillId="2" borderId="5" xfId="7" applyFont="1" applyFill="1" applyBorder="1" applyAlignment="1">
      <alignment horizontal="center" vertical="center" wrapText="1"/>
    </xf>
    <xf numFmtId="0" fontId="14" fillId="2" borderId="7" xfId="7" applyFont="1" applyFill="1" applyBorder="1" applyAlignment="1">
      <alignment horizontal="center" vertical="center" wrapText="1"/>
    </xf>
    <xf numFmtId="0" fontId="14" fillId="2" borderId="12" xfId="7" applyFont="1" applyFill="1" applyBorder="1" applyAlignment="1">
      <alignment horizontal="center" vertical="center" wrapText="1"/>
    </xf>
    <xf numFmtId="0" fontId="14" fillId="0" borderId="5" xfId="7" applyFont="1" applyBorder="1" applyAlignment="1">
      <alignment horizontal="justify" vertical="center" wrapText="1"/>
    </xf>
    <xf numFmtId="0" fontId="14" fillId="0" borderId="12" xfId="7" applyFont="1" applyBorder="1" applyAlignment="1">
      <alignment horizontal="justify" vertical="center" wrapText="1"/>
    </xf>
    <xf numFmtId="14" fontId="14" fillId="0" borderId="5" xfId="7" applyNumberFormat="1" applyFont="1" applyBorder="1" applyAlignment="1">
      <alignment horizontal="justify" vertical="center" wrapText="1"/>
    </xf>
    <xf numFmtId="0" fontId="14" fillId="0" borderId="5" xfId="7" applyFont="1" applyFill="1" applyBorder="1" applyAlignment="1">
      <alignment horizontal="justify" vertical="center"/>
    </xf>
    <xf numFmtId="0" fontId="14" fillId="0" borderId="7" xfId="7" applyFont="1" applyFill="1" applyBorder="1" applyAlignment="1">
      <alignment horizontal="justify" vertical="center"/>
    </xf>
    <xf numFmtId="0" fontId="14" fillId="0" borderId="12" xfId="7" applyFont="1" applyFill="1" applyBorder="1" applyAlignment="1">
      <alignment horizontal="justify" vertical="center"/>
    </xf>
    <xf numFmtId="0" fontId="16" fillId="0" borderId="7" xfId="7" applyFont="1" applyBorder="1" applyAlignment="1">
      <alignment horizontal="center"/>
    </xf>
    <xf numFmtId="0" fontId="16" fillId="0" borderId="13" xfId="7" applyFont="1" applyBorder="1" applyAlignment="1">
      <alignment horizontal="center" vertical="center" wrapText="1"/>
    </xf>
    <xf numFmtId="0" fontId="16" fillId="0" borderId="0" xfId="7" applyFont="1" applyAlignment="1">
      <alignment horizontal="center" vertical="center" wrapText="1"/>
    </xf>
    <xf numFmtId="0" fontId="14" fillId="0" borderId="5" xfId="112" applyFont="1" applyBorder="1" applyAlignment="1">
      <alignment horizontal="justify" vertical="center" wrapText="1"/>
    </xf>
    <xf numFmtId="0" fontId="14" fillId="0" borderId="12" xfId="112" applyFont="1" applyBorder="1" applyAlignment="1">
      <alignment horizontal="justify" vertical="center" wrapText="1"/>
    </xf>
    <xf numFmtId="0" fontId="16" fillId="0" borderId="12" xfId="112" applyFont="1" applyBorder="1"/>
    <xf numFmtId="0" fontId="11" fillId="2" borderId="2" xfId="12" applyFont="1" applyFill="1" applyBorder="1" applyAlignment="1">
      <alignment horizontal="center" vertical="center" wrapText="1"/>
    </xf>
    <xf numFmtId="0" fontId="11" fillId="2" borderId="3" xfId="12" applyFont="1" applyFill="1" applyBorder="1" applyAlignment="1">
      <alignment horizontal="center" vertical="center" wrapText="1"/>
    </xf>
    <xf numFmtId="0" fontId="16" fillId="2" borderId="7" xfId="0" applyFont="1" applyFill="1" applyBorder="1"/>
    <xf numFmtId="0" fontId="14" fillId="2" borderId="2" xfId="12" applyFont="1" applyFill="1" applyBorder="1" applyAlignment="1">
      <alignment horizontal="center" vertical="center" wrapText="1"/>
    </xf>
    <xf numFmtId="0" fontId="14" fillId="2" borderId="3" xfId="12" applyFont="1" applyFill="1" applyBorder="1" applyAlignment="1">
      <alignment horizontal="center" vertical="center" wrapText="1"/>
    </xf>
    <xf numFmtId="0" fontId="12" fillId="2" borderId="25" xfId="107" applyFont="1" applyFill="1" applyBorder="1" applyAlignment="1">
      <alignment horizontal="center" vertical="center"/>
    </xf>
    <xf numFmtId="0" fontId="12" fillId="2" borderId="26" xfId="107" applyFont="1" applyFill="1" applyBorder="1" applyAlignment="1">
      <alignment horizontal="center" vertical="center"/>
    </xf>
    <xf numFmtId="0" fontId="12" fillId="2" borderId="27" xfId="107" applyFont="1" applyFill="1" applyBorder="1" applyAlignment="1">
      <alignment horizontal="center" vertical="center"/>
    </xf>
    <xf numFmtId="0" fontId="12" fillId="2" borderId="28" xfId="107" applyFont="1" applyFill="1" applyBorder="1" applyAlignment="1">
      <alignment horizontal="center" vertical="center"/>
    </xf>
    <xf numFmtId="0" fontId="12" fillId="2" borderId="0" xfId="107" applyFont="1" applyFill="1" applyBorder="1" applyAlignment="1">
      <alignment horizontal="center" vertical="center"/>
    </xf>
    <xf numFmtId="0" fontId="12" fillId="2" borderId="29" xfId="107" applyFont="1" applyFill="1" applyBorder="1" applyAlignment="1">
      <alignment horizontal="center" vertical="center"/>
    </xf>
    <xf numFmtId="0" fontId="12" fillId="2" borderId="0" xfId="108" applyFont="1" applyFill="1" applyBorder="1" applyAlignment="1">
      <alignment horizontal="center" vertical="center"/>
    </xf>
    <xf numFmtId="0" fontId="12" fillId="2" borderId="29" xfId="108" applyFont="1" applyFill="1" applyBorder="1" applyAlignment="1">
      <alignment horizontal="center" vertical="center"/>
    </xf>
    <xf numFmtId="0" fontId="12" fillId="2" borderId="0" xfId="108" applyFont="1" applyFill="1" applyBorder="1" applyAlignment="1">
      <alignment horizontal="center" vertical="center" wrapText="1"/>
    </xf>
  </cellXfs>
  <cellStyles count="692">
    <cellStyle name="20% - Énfasis1 2" xfId="16"/>
    <cellStyle name="20% - Énfasis1 2 10" xfId="591"/>
    <cellStyle name="20% - Énfasis1 2 2" xfId="129"/>
    <cellStyle name="20% - Énfasis1 2 3" xfId="212"/>
    <cellStyle name="20% - Énfasis1 2 4" xfId="276"/>
    <cellStyle name="20% - Énfasis1 2 5" xfId="318"/>
    <cellStyle name="20% - Énfasis1 2 6" xfId="402"/>
    <cellStyle name="20% - Énfasis1 2 7" xfId="445"/>
    <cellStyle name="20% - Énfasis1 2 8" xfId="510"/>
    <cellStyle name="20% - Énfasis1 2 9" xfId="567"/>
    <cellStyle name="20% - Énfasis2 2" xfId="17"/>
    <cellStyle name="20% - Énfasis2 2 10" xfId="618"/>
    <cellStyle name="20% - Énfasis2 2 2" xfId="130"/>
    <cellStyle name="20% - Énfasis2 2 3" xfId="213"/>
    <cellStyle name="20% - Énfasis2 2 4" xfId="277"/>
    <cellStyle name="20% - Énfasis2 2 5" xfId="338"/>
    <cellStyle name="20% - Énfasis2 2 6" xfId="403"/>
    <cellStyle name="20% - Énfasis2 2 7" xfId="467"/>
    <cellStyle name="20% - Énfasis2 2 8" xfId="532"/>
    <cellStyle name="20% - Énfasis2 2 9" xfId="596"/>
    <cellStyle name="20% - Énfasis3 2" xfId="18"/>
    <cellStyle name="20% - Énfasis3 2 10" xfId="617"/>
    <cellStyle name="20% - Énfasis3 2 2" xfId="131"/>
    <cellStyle name="20% - Énfasis3 2 3" xfId="183"/>
    <cellStyle name="20% - Énfasis3 2 4" xfId="278"/>
    <cellStyle name="20% - Énfasis3 2 5" xfId="341"/>
    <cellStyle name="20% - Énfasis3 2 6" xfId="405"/>
    <cellStyle name="20% - Énfasis3 2 7" xfId="472"/>
    <cellStyle name="20% - Énfasis3 2 8" xfId="537"/>
    <cellStyle name="20% - Énfasis3 2 9" xfId="530"/>
    <cellStyle name="20% - Énfasis4 2" xfId="19"/>
    <cellStyle name="20% - Énfasis4 2 10" xfId="588"/>
    <cellStyle name="20% - Énfasis4 2 2" xfId="132"/>
    <cellStyle name="20% - Énfasis4 2 3" xfId="113"/>
    <cellStyle name="20% - Énfasis4 2 4" xfId="279"/>
    <cellStyle name="20% - Énfasis4 2 5" xfId="342"/>
    <cellStyle name="20% - Énfasis4 2 6" xfId="406"/>
    <cellStyle name="20% - Énfasis4 2 7" xfId="471"/>
    <cellStyle name="20% - Énfasis4 2 8" xfId="536"/>
    <cellStyle name="20% - Énfasis4 2 9" xfId="554"/>
    <cellStyle name="20% - Énfasis5 2" xfId="20"/>
    <cellStyle name="20% - Énfasis5 2 10" xfId="590"/>
    <cellStyle name="20% - Énfasis5 2 2" xfId="133"/>
    <cellStyle name="20% - Énfasis5 2 3" xfId="170"/>
    <cellStyle name="20% - Énfasis5 2 4" xfId="247"/>
    <cellStyle name="20% - Énfasis5 2 5" xfId="343"/>
    <cellStyle name="20% - Énfasis5 2 6" xfId="373"/>
    <cellStyle name="20% - Énfasis5 2 7" xfId="437"/>
    <cellStyle name="20% - Énfasis5 2 8" xfId="502"/>
    <cellStyle name="20% - Énfasis5 2 9" xfId="553"/>
    <cellStyle name="20% - Énfasis5 3" xfId="21"/>
    <cellStyle name="20% - Énfasis5 3 10" xfId="609"/>
    <cellStyle name="20% - Énfasis5 3 2" xfId="134"/>
    <cellStyle name="20% - Énfasis5 3 3" xfId="169"/>
    <cellStyle name="20% - Énfasis5 3 4" xfId="208"/>
    <cellStyle name="20% - Énfasis5 3 5" xfId="344"/>
    <cellStyle name="20% - Énfasis5 3 6" xfId="337"/>
    <cellStyle name="20% - Énfasis5 3 7" xfId="470"/>
    <cellStyle name="20% - Énfasis5 3 8" xfId="535"/>
    <cellStyle name="20% - Énfasis5 3 9" xfId="527"/>
    <cellStyle name="20% - Énfasis6 2" xfId="22"/>
    <cellStyle name="20% - Énfasis6 2 10" xfId="608"/>
    <cellStyle name="20% - Énfasis6 2 2" xfId="135"/>
    <cellStyle name="20% - Énfasis6 2 3" xfId="116"/>
    <cellStyle name="20% - Énfasis6 2 4" xfId="234"/>
    <cellStyle name="20% - Énfasis6 2 5" xfId="310"/>
    <cellStyle name="20% - Énfasis6 2 6" xfId="360"/>
    <cellStyle name="20% - Énfasis6 2 7" xfId="398"/>
    <cellStyle name="20% - Énfasis6 2 8" xfId="465"/>
    <cellStyle name="20% - Énfasis6 2 9" xfId="529"/>
    <cellStyle name="20% - Énfasis6 3" xfId="23"/>
    <cellStyle name="20% - Énfasis6 3 10" xfId="607"/>
    <cellStyle name="20% - Énfasis6 3 2" xfId="136"/>
    <cellStyle name="20% - Énfasis6 3 3" xfId="114"/>
    <cellStyle name="20% - Énfasis6 3 4" xfId="233"/>
    <cellStyle name="20% - Énfasis6 3 5" xfId="272"/>
    <cellStyle name="20% - Énfasis6 3 6" xfId="359"/>
    <cellStyle name="20% - Énfasis6 3 7" xfId="424"/>
    <cellStyle name="20% - Énfasis6 3 8" xfId="489"/>
    <cellStyle name="20% - Énfasis6 3 9" xfId="545"/>
    <cellStyle name="40% - Énfasis1 2" xfId="24"/>
    <cellStyle name="40% - Énfasis1 2 10" xfId="606"/>
    <cellStyle name="40% - Énfasis1 2 2" xfId="137"/>
    <cellStyle name="40% - Énfasis1 2 3" xfId="161"/>
    <cellStyle name="40% - Énfasis1 2 4" xfId="205"/>
    <cellStyle name="40% - Énfasis1 2 5" xfId="297"/>
    <cellStyle name="40% - Énfasis1 2 6" xfId="334"/>
    <cellStyle name="40% - Énfasis1 2 7" xfId="423"/>
    <cellStyle name="40% - Énfasis1 2 8" xfId="488"/>
    <cellStyle name="40% - Énfasis1 2 9" xfId="544"/>
    <cellStyle name="40% - Énfasis1 3" xfId="25"/>
    <cellStyle name="40% - Énfasis1 3 10" xfId="605"/>
    <cellStyle name="40% - Énfasis1 3 2" xfId="138"/>
    <cellStyle name="40% - Énfasis1 3 3" xfId="160"/>
    <cellStyle name="40% - Énfasis1 3 4" xfId="207"/>
    <cellStyle name="40% - Énfasis1 3 5" xfId="296"/>
    <cellStyle name="40% - Énfasis1 3 6" xfId="336"/>
    <cellStyle name="40% - Énfasis1 3 7" xfId="395"/>
    <cellStyle name="40% - Énfasis1 3 8" xfId="462"/>
    <cellStyle name="40% - Énfasis1 3 9" xfId="543"/>
    <cellStyle name="40% - Énfasis2 2" xfId="26"/>
    <cellStyle name="40% - Énfasis2 2 10" xfId="604"/>
    <cellStyle name="40% - Énfasis2 2 2" xfId="139"/>
    <cellStyle name="40% - Énfasis2 2 3" xfId="159"/>
    <cellStyle name="40% - Énfasis2 2 4" xfId="225"/>
    <cellStyle name="40% - Énfasis2 2 5" xfId="269"/>
    <cellStyle name="40% - Énfasis2 2 6" xfId="351"/>
    <cellStyle name="40% - Énfasis2 2 7" xfId="397"/>
    <cellStyle name="40% - Énfasis2 2 8" xfId="464"/>
    <cellStyle name="40% - Énfasis2 2 9" xfId="542"/>
    <cellStyle name="40% - Énfasis2 3" xfId="27"/>
    <cellStyle name="40% - Énfasis2 3 10" xfId="603"/>
    <cellStyle name="40% - Énfasis2 3 2" xfId="140"/>
    <cellStyle name="40% - Énfasis2 3 3" xfId="158"/>
    <cellStyle name="40% - Énfasis2 3 4" xfId="224"/>
    <cellStyle name="40% - Énfasis2 3 5" xfId="271"/>
    <cellStyle name="40% - Énfasis2 3 6" xfId="350"/>
    <cellStyle name="40% - Énfasis2 3 7" xfId="415"/>
    <cellStyle name="40% - Énfasis2 3 8" xfId="480"/>
    <cellStyle name="40% - Énfasis2 3 9" xfId="541"/>
    <cellStyle name="40% - Énfasis3 2" xfId="28"/>
    <cellStyle name="40% - Énfasis3 2 10" xfId="602"/>
    <cellStyle name="40% - Énfasis3 2 2" xfId="141"/>
    <cellStyle name="40% - Énfasis3 2 3" xfId="157"/>
    <cellStyle name="40% - Énfasis3 2 4" xfId="223"/>
    <cellStyle name="40% - Énfasis3 2 5" xfId="288"/>
    <cellStyle name="40% - Énfasis3 2 6" xfId="349"/>
    <cellStyle name="40% - Énfasis3 2 7" xfId="414"/>
    <cellStyle name="40% - Énfasis3 2 8" xfId="479"/>
    <cellStyle name="40% - Énfasis3 2 9" xfId="540"/>
    <cellStyle name="40% - Énfasis4 2" xfId="29"/>
    <cellStyle name="40% - Énfasis4 2 10" xfId="601"/>
    <cellStyle name="40% - Énfasis4 2 2" xfId="142"/>
    <cellStyle name="40% - Énfasis4 2 3" xfId="156"/>
    <cellStyle name="40% - Énfasis4 2 4" xfId="222"/>
    <cellStyle name="40% - Énfasis4 2 5" xfId="287"/>
    <cellStyle name="40% - Énfasis4 2 6" xfId="348"/>
    <cellStyle name="40% - Énfasis4 2 7" xfId="413"/>
    <cellStyle name="40% - Énfasis4 2 8" xfId="478"/>
    <cellStyle name="40% - Énfasis4 2 9" xfId="539"/>
    <cellStyle name="40% - Énfasis4 3" xfId="30"/>
    <cellStyle name="40% - Énfasis4 3 10" xfId="600"/>
    <cellStyle name="40% - Énfasis4 3 2" xfId="143"/>
    <cellStyle name="40% - Énfasis4 3 3" xfId="155"/>
    <cellStyle name="40% - Énfasis4 3 4" xfId="221"/>
    <cellStyle name="40% - Énfasis4 3 5" xfId="286"/>
    <cellStyle name="40% - Énfasis4 3 6" xfId="347"/>
    <cellStyle name="40% - Énfasis4 3 7" xfId="412"/>
    <cellStyle name="40% - Énfasis4 3 8" xfId="477"/>
    <cellStyle name="40% - Énfasis4 3 9" xfId="538"/>
    <cellStyle name="40% - Énfasis5 2" xfId="31"/>
    <cellStyle name="40% - Énfasis5 2 10" xfId="599"/>
    <cellStyle name="40% - Énfasis5 2 2" xfId="144"/>
    <cellStyle name="40% - Énfasis5 2 3" xfId="154"/>
    <cellStyle name="40% - Énfasis5 2 4" xfId="220"/>
    <cellStyle name="40% - Énfasis5 2 5" xfId="285"/>
    <cellStyle name="40% - Énfasis5 2 6" xfId="346"/>
    <cellStyle name="40% - Énfasis5 2 7" xfId="411"/>
    <cellStyle name="40% - Énfasis5 2 8" xfId="476"/>
    <cellStyle name="40% - Énfasis5 2 9" xfId="407"/>
    <cellStyle name="40% - Énfasis5 3" xfId="32"/>
    <cellStyle name="40% - Énfasis5 3 10" xfId="598"/>
    <cellStyle name="40% - Énfasis5 3 2" xfId="145"/>
    <cellStyle name="40% - Énfasis5 3 3" xfId="153"/>
    <cellStyle name="40% - Énfasis5 3 4" xfId="219"/>
    <cellStyle name="40% - Énfasis5 3 5" xfId="284"/>
    <cellStyle name="40% - Énfasis5 3 6" xfId="345"/>
    <cellStyle name="40% - Énfasis5 3 7" xfId="410"/>
    <cellStyle name="40% - Énfasis5 3 8" xfId="475"/>
    <cellStyle name="40% - Énfasis5 3 9" xfId="281"/>
    <cellStyle name="40% - Énfasis6 2" xfId="33"/>
    <cellStyle name="40% - Énfasis6 2 10" xfId="148"/>
    <cellStyle name="40% - Énfasis6 2 2" xfId="146"/>
    <cellStyle name="40% - Énfasis6 2 3" xfId="152"/>
    <cellStyle name="40% - Énfasis6 2 4" xfId="218"/>
    <cellStyle name="40% - Énfasis6 2 5" xfId="283"/>
    <cellStyle name="40% - Énfasis6 2 6" xfId="216"/>
    <cellStyle name="40% - Énfasis6 2 7" xfId="409"/>
    <cellStyle name="40% - Énfasis6 2 8" xfId="474"/>
    <cellStyle name="40% - Énfasis6 2 9" xfId="280"/>
    <cellStyle name="40% - Énfasis6 3" xfId="34"/>
    <cellStyle name="40% - Énfasis6 3 10" xfId="149"/>
    <cellStyle name="40% - Énfasis6 3 2" xfId="147"/>
    <cellStyle name="40% - Énfasis6 3 3" xfId="151"/>
    <cellStyle name="40% - Énfasis6 3 4" xfId="217"/>
    <cellStyle name="40% - Énfasis6 3 5" xfId="282"/>
    <cellStyle name="40% - Énfasis6 3 6" xfId="215"/>
    <cellStyle name="40% - Énfasis6 3 7" xfId="408"/>
    <cellStyle name="40% - Énfasis6 3 8" xfId="473"/>
    <cellStyle name="40% - Énfasis6 3 9" xfId="150"/>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10" xfId="528"/>
    <cellStyle name="Millares 2 11" xfId="589"/>
    <cellStyle name="Millares 2 12" xfId="597"/>
    <cellStyle name="Millares 2 2" xfId="3"/>
    <cellStyle name="Millares 2 3" xfId="56"/>
    <cellStyle name="Millares 2 3 10" xfId="655"/>
    <cellStyle name="Millares 2 3 2" xfId="162"/>
    <cellStyle name="Millares 2 3 3" xfId="226"/>
    <cellStyle name="Millares 2 3 4" xfId="289"/>
    <cellStyle name="Millares 2 3 5" xfId="352"/>
    <cellStyle name="Millares 2 3 6" xfId="416"/>
    <cellStyle name="Millares 2 3 7" xfId="481"/>
    <cellStyle name="Millares 2 3 8" xfId="546"/>
    <cellStyle name="Millares 2 3 9" xfId="610"/>
    <cellStyle name="Millares 2 4" xfId="115"/>
    <cellStyle name="Millares 2 5" xfId="206"/>
    <cellStyle name="Millares 2 6" xfId="270"/>
    <cellStyle name="Millares 2 7" xfId="335"/>
    <cellStyle name="Millares 2 8" xfId="396"/>
    <cellStyle name="Millares 2 9" xfId="463"/>
    <cellStyle name="Millares 3" xfId="4"/>
    <cellStyle name="Millares 3 10" xfId="518"/>
    <cellStyle name="Millares 3 11" xfId="650"/>
    <cellStyle name="Millares 3 2" xfId="57"/>
    <cellStyle name="Millares 3 2 10" xfId="656"/>
    <cellStyle name="Millares 3 2 2" xfId="163"/>
    <cellStyle name="Millares 3 2 3" xfId="227"/>
    <cellStyle name="Millares 3 2 4" xfId="290"/>
    <cellStyle name="Millares 3 2 5" xfId="353"/>
    <cellStyle name="Millares 3 2 6" xfId="417"/>
    <cellStyle name="Millares 3 2 7" xfId="482"/>
    <cellStyle name="Millares 3 2 8" xfId="547"/>
    <cellStyle name="Millares 3 2 9" xfId="611"/>
    <cellStyle name="Millares 3 3" xfId="117"/>
    <cellStyle name="Millares 3 4" xfId="204"/>
    <cellStyle name="Millares 3 5" xfId="268"/>
    <cellStyle name="Millares 3 6" xfId="333"/>
    <cellStyle name="Millares 3 7" xfId="394"/>
    <cellStyle name="Millares 3 8" xfId="461"/>
    <cellStyle name="Millares 3 9" xfId="526"/>
    <cellStyle name="Millares 4" xfId="5"/>
    <cellStyle name="Millares 4 10" xfId="653"/>
    <cellStyle name="Millares 4 2" xfId="118"/>
    <cellStyle name="Millares 4 3" xfId="128"/>
    <cellStyle name="Millares 4 4" xfId="211"/>
    <cellStyle name="Millares 4 5" xfId="332"/>
    <cellStyle name="Millares 4 6" xfId="340"/>
    <cellStyle name="Millares 4 7" xfId="460"/>
    <cellStyle name="Millares 4 8" xfId="525"/>
    <cellStyle name="Millares 4 9" xfId="520"/>
    <cellStyle name="Millares 5" xfId="58"/>
    <cellStyle name="Millares 5 10" xfId="657"/>
    <cellStyle name="Millares 5 2" xfId="164"/>
    <cellStyle name="Millares 5 3" xfId="228"/>
    <cellStyle name="Millares 5 4" xfId="291"/>
    <cellStyle name="Millares 5 5" xfId="354"/>
    <cellStyle name="Millares 5 6" xfId="418"/>
    <cellStyle name="Millares 5 7" xfId="483"/>
    <cellStyle name="Millares 5 8" xfId="548"/>
    <cellStyle name="Millares 5 9" xfId="612"/>
    <cellStyle name="Millares 6" xfId="59"/>
    <cellStyle name="Millares 6 10" xfId="658"/>
    <cellStyle name="Millares 6 2" xfId="165"/>
    <cellStyle name="Millares 6 3" xfId="229"/>
    <cellStyle name="Millares 6 4" xfId="292"/>
    <cellStyle name="Millares 6 5" xfId="355"/>
    <cellStyle name="Millares 6 6" xfId="419"/>
    <cellStyle name="Millares 6 7" xfId="484"/>
    <cellStyle name="Millares 6 8" xfId="549"/>
    <cellStyle name="Millares 6 9" xfId="613"/>
    <cellStyle name="Millares 7" xfId="60"/>
    <cellStyle name="Millares 7 10" xfId="614"/>
    <cellStyle name="Millares 7 11" xfId="659"/>
    <cellStyle name="Millares 7 2" xfId="61"/>
    <cellStyle name="Millares 7 2 10" xfId="660"/>
    <cellStyle name="Millares 7 2 2" xfId="167"/>
    <cellStyle name="Millares 7 2 3" xfId="231"/>
    <cellStyle name="Millares 7 2 4" xfId="294"/>
    <cellStyle name="Millares 7 2 5" xfId="357"/>
    <cellStyle name="Millares 7 2 6" xfId="421"/>
    <cellStyle name="Millares 7 2 7" xfId="486"/>
    <cellStyle name="Millares 7 2 8" xfId="551"/>
    <cellStyle name="Millares 7 2 9" xfId="615"/>
    <cellStyle name="Millares 7 3" xfId="166"/>
    <cellStyle name="Millares 7 4" xfId="230"/>
    <cellStyle name="Millares 7 5" xfId="293"/>
    <cellStyle name="Millares 7 6" xfId="356"/>
    <cellStyle name="Millares 7 7" xfId="420"/>
    <cellStyle name="Millares 7 8" xfId="485"/>
    <cellStyle name="Millares 7 9" xfId="550"/>
    <cellStyle name="Millares 8" xfId="109"/>
    <cellStyle name="Millares 8 2" xfId="469"/>
    <cellStyle name="Millares 8 3" xfId="534"/>
    <cellStyle name="Millares 8 4" xfId="595"/>
    <cellStyle name="Millares 8 5" xfId="654"/>
    <cellStyle name="Millares 8 6" xfId="691"/>
    <cellStyle name="Moneda 2" xfId="62"/>
    <cellStyle name="Moneda 2 10" xfId="661"/>
    <cellStyle name="Moneda 2 2" xfId="168"/>
    <cellStyle name="Moneda 2 3" xfId="232"/>
    <cellStyle name="Moneda 2 4" xfId="295"/>
    <cellStyle name="Moneda 2 5" xfId="358"/>
    <cellStyle name="Moneda 2 6" xfId="422"/>
    <cellStyle name="Moneda 2 7" xfId="487"/>
    <cellStyle name="Moneda 2 8" xfId="552"/>
    <cellStyle name="Moneda 2 9" xfId="616"/>
    <cellStyle name="Moneda 3" xfId="63"/>
    <cellStyle name="Neutral 2" xfId="64"/>
    <cellStyle name="Normal" xfId="0" builtinId="0"/>
    <cellStyle name="Normal 10" xfId="65"/>
    <cellStyle name="Normal 10 10" xfId="619"/>
    <cellStyle name="Normal 10 11" xfId="662"/>
    <cellStyle name="Normal 10 2" xfId="66"/>
    <cellStyle name="Normal 10 2 10" xfId="620"/>
    <cellStyle name="Normal 10 2 11" xfId="663"/>
    <cellStyle name="Normal 10 2 2" xfId="110"/>
    <cellStyle name="Normal 10 2 3" xfId="172"/>
    <cellStyle name="Normal 10 2 4" xfId="236"/>
    <cellStyle name="Normal 10 2 5" xfId="299"/>
    <cellStyle name="Normal 10 2 6" xfId="362"/>
    <cellStyle name="Normal 10 2 7" xfId="426"/>
    <cellStyle name="Normal 10 2 8" xfId="491"/>
    <cellStyle name="Normal 10 2 9" xfId="556"/>
    <cellStyle name="Normal 10 3" xfId="171"/>
    <cellStyle name="Normal 10 4" xfId="235"/>
    <cellStyle name="Normal 10 5" xfId="298"/>
    <cellStyle name="Normal 10 6" xfId="361"/>
    <cellStyle name="Normal 10 7" xfId="425"/>
    <cellStyle name="Normal 10 8" xfId="490"/>
    <cellStyle name="Normal 10 9" xfId="555"/>
    <cellStyle name="Normal 11" xfId="67"/>
    <cellStyle name="Normal 11 10" xfId="664"/>
    <cellStyle name="Normal 11 2" xfId="173"/>
    <cellStyle name="Normal 11 3" xfId="237"/>
    <cellStyle name="Normal 11 4" xfId="300"/>
    <cellStyle name="Normal 11 5" xfId="363"/>
    <cellStyle name="Normal 11 6" xfId="427"/>
    <cellStyle name="Normal 11 7" xfId="492"/>
    <cellStyle name="Normal 11 8" xfId="557"/>
    <cellStyle name="Normal 11 9" xfId="621"/>
    <cellStyle name="Normal 12" xfId="68"/>
    <cellStyle name="Normal 12 10" xfId="622"/>
    <cellStyle name="Normal 12 11" xfId="665"/>
    <cellStyle name="Normal 12 2" xfId="69"/>
    <cellStyle name="Normal 12 2 10" xfId="666"/>
    <cellStyle name="Normal 12 2 2" xfId="175"/>
    <cellStyle name="Normal 12 2 3" xfId="239"/>
    <cellStyle name="Normal 12 2 4" xfId="302"/>
    <cellStyle name="Normal 12 2 5" xfId="365"/>
    <cellStyle name="Normal 12 2 6" xfId="429"/>
    <cellStyle name="Normal 12 2 7" xfId="494"/>
    <cellStyle name="Normal 12 2 8" xfId="559"/>
    <cellStyle name="Normal 12 2 9" xfId="623"/>
    <cellStyle name="Normal 12 3" xfId="174"/>
    <cellStyle name="Normal 12 4" xfId="238"/>
    <cellStyle name="Normal 12 5" xfId="301"/>
    <cellStyle name="Normal 12 6" xfId="364"/>
    <cellStyle name="Normal 12 7" xfId="428"/>
    <cellStyle name="Normal 12 8" xfId="493"/>
    <cellStyle name="Normal 12 9" xfId="558"/>
    <cellStyle name="Normal 13" xfId="70"/>
    <cellStyle name="Normal 13 10" xfId="624"/>
    <cellStyle name="Normal 13 11" xfId="667"/>
    <cellStyle name="Normal 13 2" xfId="71"/>
    <cellStyle name="Normal 13 2 10" xfId="668"/>
    <cellStyle name="Normal 13 2 2" xfId="177"/>
    <cellStyle name="Normal 13 2 3" xfId="241"/>
    <cellStyle name="Normal 13 2 4" xfId="304"/>
    <cellStyle name="Normal 13 2 5" xfId="367"/>
    <cellStyle name="Normal 13 2 6" xfId="431"/>
    <cellStyle name="Normal 13 2 7" xfId="496"/>
    <cellStyle name="Normal 13 2 8" xfId="561"/>
    <cellStyle name="Normal 13 2 9" xfId="625"/>
    <cellStyle name="Normal 13 3" xfId="176"/>
    <cellStyle name="Normal 13 4" xfId="240"/>
    <cellStyle name="Normal 13 5" xfId="303"/>
    <cellStyle name="Normal 13 6" xfId="366"/>
    <cellStyle name="Normal 13 7" xfId="430"/>
    <cellStyle name="Normal 13 8" xfId="495"/>
    <cellStyle name="Normal 13 9" xfId="560"/>
    <cellStyle name="Normal 14" xfId="72"/>
    <cellStyle name="Normal 14 10" xfId="669"/>
    <cellStyle name="Normal 14 2" xfId="178"/>
    <cellStyle name="Normal 14 3" xfId="242"/>
    <cellStyle name="Normal 14 4" xfId="305"/>
    <cellStyle name="Normal 14 5" xfId="368"/>
    <cellStyle name="Normal 14 6" xfId="432"/>
    <cellStyle name="Normal 14 7" xfId="497"/>
    <cellStyle name="Normal 14 8" xfId="562"/>
    <cellStyle name="Normal 14 9" xfId="626"/>
    <cellStyle name="Normal 15" xfId="73"/>
    <cellStyle name="Normal 15 10" xfId="670"/>
    <cellStyle name="Normal 15 2" xfId="179"/>
    <cellStyle name="Normal 15 3" xfId="243"/>
    <cellStyle name="Normal 15 4" xfId="306"/>
    <cellStyle name="Normal 15 5" xfId="369"/>
    <cellStyle name="Normal 15 6" xfId="433"/>
    <cellStyle name="Normal 15 7" xfId="498"/>
    <cellStyle name="Normal 15 8" xfId="563"/>
    <cellStyle name="Normal 15 9" xfId="627"/>
    <cellStyle name="Normal 16" xfId="74"/>
    <cellStyle name="Normal 16 10" xfId="671"/>
    <cellStyle name="Normal 16 2" xfId="180"/>
    <cellStyle name="Normal 16 3" xfId="244"/>
    <cellStyle name="Normal 16 4" xfId="307"/>
    <cellStyle name="Normal 16 5" xfId="370"/>
    <cellStyle name="Normal 16 6" xfId="434"/>
    <cellStyle name="Normal 16 7" xfId="499"/>
    <cellStyle name="Normal 16 8" xfId="564"/>
    <cellStyle name="Normal 16 9" xfId="628"/>
    <cellStyle name="Normal 17" xfId="75"/>
    <cellStyle name="Normal 17 10" xfId="629"/>
    <cellStyle name="Normal 17 11" xfId="672"/>
    <cellStyle name="Normal 17 2" xfId="76"/>
    <cellStyle name="Normal 17 2 10" xfId="673"/>
    <cellStyle name="Normal 17 2 2" xfId="182"/>
    <cellStyle name="Normal 17 2 3" xfId="246"/>
    <cellStyle name="Normal 17 2 4" xfId="309"/>
    <cellStyle name="Normal 17 2 5" xfId="372"/>
    <cellStyle name="Normal 17 2 6" xfId="436"/>
    <cellStyle name="Normal 17 2 7" xfId="501"/>
    <cellStyle name="Normal 17 2 8" xfId="566"/>
    <cellStyle name="Normal 17 2 9" xfId="630"/>
    <cellStyle name="Normal 17 3" xfId="181"/>
    <cellStyle name="Normal 17 4" xfId="245"/>
    <cellStyle name="Normal 17 5" xfId="308"/>
    <cellStyle name="Normal 17 6" xfId="371"/>
    <cellStyle name="Normal 17 7" xfId="435"/>
    <cellStyle name="Normal 17 8" xfId="500"/>
    <cellStyle name="Normal 17 9" xfId="565"/>
    <cellStyle name="Normal 18" xfId="77"/>
    <cellStyle name="Normal 19" xfId="106"/>
    <cellStyle name="Normal 19 2" xfId="466"/>
    <cellStyle name="Normal 19 3" xfId="531"/>
    <cellStyle name="Normal 19 4" xfId="592"/>
    <cellStyle name="Normal 19 5" xfId="651"/>
    <cellStyle name="Normal 19 6" xfId="690"/>
    <cellStyle name="Normal 2" xfId="6"/>
    <cellStyle name="Normal 2 10" xfId="119"/>
    <cellStyle name="Normal 2 11" xfId="127"/>
    <cellStyle name="Normal 2 12" xfId="209"/>
    <cellStyle name="Normal 2 13" xfId="331"/>
    <cellStyle name="Normal 2 14" xfId="326"/>
    <cellStyle name="Normal 2 15" xfId="459"/>
    <cellStyle name="Normal 2 16" xfId="524"/>
    <cellStyle name="Normal 2 17" xfId="587"/>
    <cellStyle name="Normal 2 18" xfId="593"/>
    <cellStyle name="Normal 2 2" xfId="7"/>
    <cellStyle name="Normal 2 2 10" xfId="112"/>
    <cellStyle name="Normal 2 2 11" xfId="594"/>
    <cellStyle name="Normal 2 2 12" xfId="575"/>
    <cellStyle name="Normal 2 2 13" xfId="214"/>
    <cellStyle name="Normal 2 2 2" xfId="78"/>
    <cellStyle name="Normal 2 2 2 10" xfId="674"/>
    <cellStyle name="Normal 2 2 2 2" xfId="184"/>
    <cellStyle name="Normal 2 2 2 3" xfId="248"/>
    <cellStyle name="Normal 2 2 2 4" xfId="311"/>
    <cellStyle name="Normal 2 2 2 5" xfId="374"/>
    <cellStyle name="Normal 2 2 2 6" xfId="438"/>
    <cellStyle name="Normal 2 2 2 7" xfId="503"/>
    <cellStyle name="Normal 2 2 2 8" xfId="568"/>
    <cellStyle name="Normal 2 2 2 9" xfId="631"/>
    <cellStyle name="Normal 2 2 3" xfId="120"/>
    <cellStyle name="Normal 2 2 4" xfId="203"/>
    <cellStyle name="Normal 2 2 5" xfId="267"/>
    <cellStyle name="Normal 2 2 6" xfId="273"/>
    <cellStyle name="Normal 2 2 7" xfId="393"/>
    <cellStyle name="Normal 2 2 8" xfId="458"/>
    <cellStyle name="Normal 2 2 9" xfId="523"/>
    <cellStyle name="Normal 2 3" xfId="79"/>
    <cellStyle name="Normal 2 3 10" xfId="675"/>
    <cellStyle name="Normal 2 3 2" xfId="185"/>
    <cellStyle name="Normal 2 3 3" xfId="249"/>
    <cellStyle name="Normal 2 3 4" xfId="312"/>
    <cellStyle name="Normal 2 3 5" xfId="375"/>
    <cellStyle name="Normal 2 3 6" xfId="439"/>
    <cellStyle name="Normal 2 3 7" xfId="504"/>
    <cellStyle name="Normal 2 3 8" xfId="569"/>
    <cellStyle name="Normal 2 3 9" xfId="632"/>
    <cellStyle name="Normal 2 4" xfId="80"/>
    <cellStyle name="Normal 2 4 10" xfId="676"/>
    <cellStyle name="Normal 2 4 2" xfId="186"/>
    <cellStyle name="Normal 2 4 3" xfId="250"/>
    <cellStyle name="Normal 2 4 4" xfId="313"/>
    <cellStyle name="Normal 2 4 5" xfId="376"/>
    <cellStyle name="Normal 2 4 6" xfId="440"/>
    <cellStyle name="Normal 2 4 7" xfId="505"/>
    <cellStyle name="Normal 2 4 8" xfId="570"/>
    <cellStyle name="Normal 2 4 9" xfId="633"/>
    <cellStyle name="Normal 2 5" xfId="81"/>
    <cellStyle name="Normal 2 5 10" xfId="677"/>
    <cellStyle name="Normal 2 5 2" xfId="187"/>
    <cellStyle name="Normal 2 5 3" xfId="251"/>
    <cellStyle name="Normal 2 5 4" xfId="314"/>
    <cellStyle name="Normal 2 5 5" xfId="377"/>
    <cellStyle name="Normal 2 5 6" xfId="441"/>
    <cellStyle name="Normal 2 5 7" xfId="506"/>
    <cellStyle name="Normal 2 5 8" xfId="571"/>
    <cellStyle name="Normal 2 5 9" xfId="634"/>
    <cellStyle name="Normal 2 6" xfId="82"/>
    <cellStyle name="Normal 2 6 10" xfId="678"/>
    <cellStyle name="Normal 2 6 2" xfId="188"/>
    <cellStyle name="Normal 2 6 3" xfId="252"/>
    <cellStyle name="Normal 2 6 4" xfId="315"/>
    <cellStyle name="Normal 2 6 5" xfId="378"/>
    <cellStyle name="Normal 2 6 6" xfId="442"/>
    <cellStyle name="Normal 2 6 7" xfId="507"/>
    <cellStyle name="Normal 2 6 8" xfId="572"/>
    <cellStyle name="Normal 2 6 9" xfId="635"/>
    <cellStyle name="Normal 2 7" xfId="83"/>
    <cellStyle name="Normal 2 7 10" xfId="679"/>
    <cellStyle name="Normal 2 7 2" xfId="189"/>
    <cellStyle name="Normal 2 7 3" xfId="253"/>
    <cellStyle name="Normal 2 7 4" xfId="316"/>
    <cellStyle name="Normal 2 7 5" xfId="379"/>
    <cellStyle name="Normal 2 7 6" xfId="443"/>
    <cellStyle name="Normal 2 7 7" xfId="508"/>
    <cellStyle name="Normal 2 7 8" xfId="573"/>
    <cellStyle name="Normal 2 7 9" xfId="636"/>
    <cellStyle name="Normal 2 8" xfId="84"/>
    <cellStyle name="Normal 2 8 10" xfId="680"/>
    <cellStyle name="Normal 2 8 2" xfId="190"/>
    <cellStyle name="Normal 2 8 3" xfId="254"/>
    <cellStyle name="Normal 2 8 4" xfId="317"/>
    <cellStyle name="Normal 2 8 5" xfId="380"/>
    <cellStyle name="Normal 2 8 6" xfId="444"/>
    <cellStyle name="Normal 2 8 7" xfId="509"/>
    <cellStyle name="Normal 2 8 8" xfId="574"/>
    <cellStyle name="Normal 2 8 9" xfId="637"/>
    <cellStyle name="Normal 2 9" xfId="107"/>
    <cellStyle name="Normal 2_BASE 2010 B" xfId="85"/>
    <cellStyle name="Normal 3" xfId="8"/>
    <cellStyle name="Normal 3 10" xfId="400"/>
    <cellStyle name="Normal 3 11" xfId="399"/>
    <cellStyle name="Normal 3 12" xfId="453"/>
    <cellStyle name="Normal 3 13" xfId="401"/>
    <cellStyle name="Normal 3 14" xfId="648"/>
    <cellStyle name="Normal 3 2" xfId="9"/>
    <cellStyle name="Normal 3 2 10" xfId="646"/>
    <cellStyle name="Normal 3 2 2" xfId="122"/>
    <cellStyle name="Normal 3 2 3" xfId="125"/>
    <cellStyle name="Normal 3 2 4" xfId="191"/>
    <cellStyle name="Normal 3 2 5" xfId="330"/>
    <cellStyle name="Normal 3 2 6" xfId="328"/>
    <cellStyle name="Normal 3 2 7" xfId="381"/>
    <cellStyle name="Normal 3 2 8" xfId="455"/>
    <cellStyle name="Normal 3 2 9" xfId="389"/>
    <cellStyle name="Normal 3 3" xfId="86"/>
    <cellStyle name="Normal 3 3 10" xfId="681"/>
    <cellStyle name="Normal 3 3 2" xfId="192"/>
    <cellStyle name="Normal 3 3 3" xfId="256"/>
    <cellStyle name="Normal 3 3 4" xfId="319"/>
    <cellStyle name="Normal 3 3 5" xfId="382"/>
    <cellStyle name="Normal 3 3 6" xfId="446"/>
    <cellStyle name="Normal 3 3 7" xfId="511"/>
    <cellStyle name="Normal 3 3 8" xfId="576"/>
    <cellStyle name="Normal 3 3 9" xfId="639"/>
    <cellStyle name="Normal 3 4" xfId="87"/>
    <cellStyle name="Normal 3 4 10" xfId="682"/>
    <cellStyle name="Normal 3 4 2" xfId="193"/>
    <cellStyle name="Normal 3 4 3" xfId="257"/>
    <cellStyle name="Normal 3 4 4" xfId="320"/>
    <cellStyle name="Normal 3 4 5" xfId="383"/>
    <cellStyle name="Normal 3 4 6" xfId="447"/>
    <cellStyle name="Normal 3 4 7" xfId="512"/>
    <cellStyle name="Normal 3 4 8" xfId="577"/>
    <cellStyle name="Normal 3 4 9" xfId="640"/>
    <cellStyle name="Normal 3 5" xfId="88"/>
    <cellStyle name="Normal 3 5 10" xfId="683"/>
    <cellStyle name="Normal 3 5 2" xfId="194"/>
    <cellStyle name="Normal 3 5 3" xfId="258"/>
    <cellStyle name="Normal 3 5 4" xfId="321"/>
    <cellStyle name="Normal 3 5 5" xfId="384"/>
    <cellStyle name="Normal 3 5 6" xfId="448"/>
    <cellStyle name="Normal 3 5 7" xfId="513"/>
    <cellStyle name="Normal 3 5 8" xfId="578"/>
    <cellStyle name="Normal 3 5 9" xfId="641"/>
    <cellStyle name="Normal 3 6" xfId="121"/>
    <cellStyle name="Normal 3 7" xfId="126"/>
    <cellStyle name="Normal 3 8" xfId="274"/>
    <cellStyle name="Normal 3 9" xfId="255"/>
    <cellStyle name="Normal 4" xfId="10"/>
    <cellStyle name="Normal 4 10" xfId="585"/>
    <cellStyle name="Normal 4 11" xfId="638"/>
    <cellStyle name="Normal 4 2" xfId="89"/>
    <cellStyle name="Normal 4 2 10" xfId="684"/>
    <cellStyle name="Normal 4 2 2" xfId="195"/>
    <cellStyle name="Normal 4 2 3" xfId="259"/>
    <cellStyle name="Normal 4 2 4" xfId="322"/>
    <cellStyle name="Normal 4 2 5" xfId="385"/>
    <cellStyle name="Normal 4 2 6" xfId="449"/>
    <cellStyle name="Normal 4 2 7" xfId="514"/>
    <cellStyle name="Normal 4 2 8" xfId="579"/>
    <cellStyle name="Normal 4 2 9" xfId="642"/>
    <cellStyle name="Normal 4 3" xfId="123"/>
    <cellStyle name="Normal 4 4" xfId="201"/>
    <cellStyle name="Normal 4 5" xfId="210"/>
    <cellStyle name="Normal 4 6" xfId="339"/>
    <cellStyle name="Normal 4 7" xfId="263"/>
    <cellStyle name="Normal 4 8" xfId="457"/>
    <cellStyle name="Normal 4 9" xfId="522"/>
    <cellStyle name="Normal 5" xfId="11"/>
    <cellStyle name="Normal 5 10" xfId="533"/>
    <cellStyle name="Normal 5 11" xfId="583"/>
    <cellStyle name="Normal 5 12" xfId="652"/>
    <cellStyle name="Normal 5 2" xfId="90"/>
    <cellStyle name="Normal 5 2 10" xfId="685"/>
    <cellStyle name="Normal 5 2 2" xfId="196"/>
    <cellStyle name="Normal 5 2 3" xfId="260"/>
    <cellStyle name="Normal 5 2 4" xfId="323"/>
    <cellStyle name="Normal 5 2 5" xfId="386"/>
    <cellStyle name="Normal 5 2 6" xfId="450"/>
    <cellStyle name="Normal 5 2 7" xfId="515"/>
    <cellStyle name="Normal 5 2 8" xfId="580"/>
    <cellStyle name="Normal 5 2 9" xfId="643"/>
    <cellStyle name="Normal 5 3" xfId="91"/>
    <cellStyle name="Normal 5 3 10" xfId="686"/>
    <cellStyle name="Normal 5 3 2" xfId="197"/>
    <cellStyle name="Normal 5 3 3" xfId="261"/>
    <cellStyle name="Normal 5 3 4" xfId="324"/>
    <cellStyle name="Normal 5 3 5" xfId="387"/>
    <cellStyle name="Normal 5 3 6" xfId="451"/>
    <cellStyle name="Normal 5 3 7" xfId="516"/>
    <cellStyle name="Normal 5 3 8" xfId="581"/>
    <cellStyle name="Normal 5 3 9" xfId="644"/>
    <cellStyle name="Normal 5 4" xfId="124"/>
    <cellStyle name="Normal 5 5" xfId="199"/>
    <cellStyle name="Normal 5 6" xfId="265"/>
    <cellStyle name="Normal 5 7" xfId="275"/>
    <cellStyle name="Normal 5 8" xfId="391"/>
    <cellStyle name="Normal 5 9" xfId="468"/>
    <cellStyle name="Normal 6" xfId="92"/>
    <cellStyle name="Normal 6 10" xfId="687"/>
    <cellStyle name="Normal 6 2" xfId="198"/>
    <cellStyle name="Normal 6 3" xfId="262"/>
    <cellStyle name="Normal 6 4" xfId="325"/>
    <cellStyle name="Normal 6 5" xfId="388"/>
    <cellStyle name="Normal 6 6" xfId="452"/>
    <cellStyle name="Normal 6 7" xfId="517"/>
    <cellStyle name="Normal 6 8" xfId="582"/>
    <cellStyle name="Normal 6 9" xfId="645"/>
    <cellStyle name="Normal 7" xfId="93"/>
    <cellStyle name="Normal 8" xfId="94"/>
    <cellStyle name="Normal 8 10" xfId="688"/>
    <cellStyle name="Normal 8 2" xfId="200"/>
    <cellStyle name="Normal 8 3" xfId="264"/>
    <cellStyle name="Normal 8 4" xfId="327"/>
    <cellStyle name="Normal 8 5" xfId="390"/>
    <cellStyle name="Normal 8 6" xfId="454"/>
    <cellStyle name="Normal 8 7" xfId="519"/>
    <cellStyle name="Normal 8 8" xfId="584"/>
    <cellStyle name="Normal 8 9" xfId="647"/>
    <cellStyle name="Normal 9" xfId="95"/>
    <cellStyle name="Normal_FORMATO IAIE IAT" xfId="12"/>
    <cellStyle name="Normal_Formatos E-M  2008 Benito Juárez" xfId="13"/>
    <cellStyle name="Normal_Invi_07_LEER" xfId="108"/>
    <cellStyle name="Notas 2" xfId="96"/>
    <cellStyle name="Notas 2 10" xfId="689"/>
    <cellStyle name="Notas 2 2" xfId="202"/>
    <cellStyle name="Notas 2 3" xfId="266"/>
    <cellStyle name="Notas 2 4" xfId="329"/>
    <cellStyle name="Notas 2 5" xfId="392"/>
    <cellStyle name="Notas 2 6" xfId="456"/>
    <cellStyle name="Notas 2 7" xfId="521"/>
    <cellStyle name="Notas 2 8" xfId="586"/>
    <cellStyle name="Notas 2 9" xfId="649"/>
    <cellStyle name="Notas 3" xfId="97"/>
    <cellStyle name="Porcentaje" xfId="111" builtinId="5"/>
    <cellStyle name="Porcentual 2" xfId="14"/>
    <cellStyle name="Porcentual 2 2" xfId="15"/>
    <cellStyle name="Porcentual 6" xfId="404"/>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7">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180974</xdr:colOff>
      <xdr:row>11</xdr:row>
      <xdr:rowOff>228600</xdr:rowOff>
    </xdr:from>
    <xdr:to>
      <xdr:col>8</xdr:col>
      <xdr:colOff>1200150</xdr:colOff>
      <xdr:row>17</xdr:row>
      <xdr:rowOff>219075</xdr:rowOff>
    </xdr:to>
    <xdr:sp macro="" textlink="">
      <xdr:nvSpPr>
        <xdr:cNvPr id="2" name="1 CuadroTexto"/>
        <xdr:cNvSpPr txBox="1"/>
      </xdr:nvSpPr>
      <xdr:spPr>
        <a:xfrm>
          <a:off x="1057274" y="2952750"/>
          <a:ext cx="6477001" cy="1419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9600"/>
            <a:t>No aplica</a:t>
          </a:r>
          <a:r>
            <a:rPr lang="es-MX" sz="9600" baseline="0"/>
            <a:t> </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438151</xdr:colOff>
      <xdr:row>9</xdr:row>
      <xdr:rowOff>38100</xdr:rowOff>
    </xdr:from>
    <xdr:to>
      <xdr:col>5</xdr:col>
      <xdr:colOff>2695576</xdr:colOff>
      <xdr:row>16</xdr:row>
      <xdr:rowOff>66675</xdr:rowOff>
    </xdr:to>
    <xdr:sp macro="" textlink="">
      <xdr:nvSpPr>
        <xdr:cNvPr id="2" name="1 CuadroTexto"/>
        <xdr:cNvSpPr txBox="1"/>
      </xdr:nvSpPr>
      <xdr:spPr>
        <a:xfrm>
          <a:off x="438151" y="2190750"/>
          <a:ext cx="81153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914400</xdr:colOff>
      <xdr:row>9</xdr:row>
      <xdr:rowOff>9525</xdr:rowOff>
    </xdr:from>
    <xdr:to>
      <xdr:col>6</xdr:col>
      <xdr:colOff>2495550</xdr:colOff>
      <xdr:row>14</xdr:row>
      <xdr:rowOff>66675</xdr:rowOff>
    </xdr:to>
    <xdr:sp macro="" textlink="">
      <xdr:nvSpPr>
        <xdr:cNvPr id="2" name="1 CuadroTexto"/>
        <xdr:cNvSpPr txBox="1"/>
      </xdr:nvSpPr>
      <xdr:spPr>
        <a:xfrm>
          <a:off x="914400" y="2428875"/>
          <a:ext cx="8124825" cy="1200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mes de reporte</a:t>
          </a:r>
        </a:p>
        <a:p>
          <a:pPr algn="ctr"/>
          <a:endParaRPr lang="es-MX" sz="1100"/>
        </a:p>
      </xdr:txBody>
    </xdr:sp>
    <xdr:clientData/>
  </xdr:twoCellAnchor>
  <xdr:twoCellAnchor>
    <xdr:from>
      <xdr:col>1</xdr:col>
      <xdr:colOff>914400</xdr:colOff>
      <xdr:row>9</xdr:row>
      <xdr:rowOff>9525</xdr:rowOff>
    </xdr:from>
    <xdr:to>
      <xdr:col>6</xdr:col>
      <xdr:colOff>2486025</xdr:colOff>
      <xdr:row>15</xdr:row>
      <xdr:rowOff>0</xdr:rowOff>
    </xdr:to>
    <xdr:sp macro="" textlink="">
      <xdr:nvSpPr>
        <xdr:cNvPr id="3" name="2 CuadroTexto"/>
        <xdr:cNvSpPr txBox="1"/>
      </xdr:nvSpPr>
      <xdr:spPr>
        <a:xfrm>
          <a:off x="914400" y="2428875"/>
          <a:ext cx="81153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828675</xdr:colOff>
      <xdr:row>10</xdr:row>
      <xdr:rowOff>142875</xdr:rowOff>
    </xdr:from>
    <xdr:to>
      <xdr:col>4</xdr:col>
      <xdr:colOff>2781300</xdr:colOff>
      <xdr:row>15</xdr:row>
      <xdr:rowOff>219075</xdr:rowOff>
    </xdr:to>
    <xdr:sp macro="" textlink="">
      <xdr:nvSpPr>
        <xdr:cNvPr id="2" name="1 CuadroTexto"/>
        <xdr:cNvSpPr txBox="1"/>
      </xdr:nvSpPr>
      <xdr:spPr>
        <a:xfrm>
          <a:off x="828675" y="2847975"/>
          <a:ext cx="81153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1466850</xdr:colOff>
      <xdr:row>15</xdr:row>
      <xdr:rowOff>47625</xdr:rowOff>
    </xdr:from>
    <xdr:to>
      <xdr:col>7</xdr:col>
      <xdr:colOff>257175</xdr:colOff>
      <xdr:row>23</xdr:row>
      <xdr:rowOff>38100</xdr:rowOff>
    </xdr:to>
    <xdr:sp macro="" textlink="">
      <xdr:nvSpPr>
        <xdr:cNvPr id="2" name="1 CuadroTexto"/>
        <xdr:cNvSpPr txBox="1"/>
      </xdr:nvSpPr>
      <xdr:spPr>
        <a:xfrm>
          <a:off x="1466850" y="3276600"/>
          <a:ext cx="8115300" cy="1362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4800" b="1"/>
            <a:t>No aplicable al periodo</a:t>
          </a:r>
        </a:p>
        <a:p>
          <a:pPr algn="ctr"/>
          <a:r>
            <a:rPr lang="es-MX" sz="4800" b="1"/>
            <a:t> de reporte</a:t>
          </a:r>
        </a:p>
        <a:p>
          <a:pPr algn="ctr"/>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M30"/>
  <sheetViews>
    <sheetView showGridLines="0" tabSelected="1" view="pageBreakPreview" zoomScale="60" workbookViewId="0">
      <selection activeCell="I29" sqref="I29:L30"/>
    </sheetView>
  </sheetViews>
  <sheetFormatPr baseColWidth="10" defaultColWidth="11.42578125" defaultRowHeight="13.5"/>
  <cols>
    <col min="1" max="1" width="5.42578125" style="1" customWidth="1"/>
    <col min="2" max="5" width="11.42578125" style="1"/>
    <col min="6" max="6" width="5.7109375" style="1" customWidth="1"/>
    <col min="7" max="7" width="15" style="1" customWidth="1"/>
    <col min="8" max="8" width="4.28515625" style="1" customWidth="1"/>
    <col min="9" max="9" width="8.28515625" style="1" customWidth="1"/>
    <col min="10" max="10" width="12.85546875" style="1" customWidth="1"/>
    <col min="11" max="11" width="21.140625" style="1" customWidth="1"/>
    <col min="12" max="16384" width="11.42578125" style="1"/>
  </cols>
  <sheetData>
    <row r="14" spans="1:13" ht="24" customHeight="1">
      <c r="A14" s="402" t="s">
        <v>190</v>
      </c>
      <c r="B14" s="402"/>
      <c r="C14" s="402"/>
      <c r="D14" s="402"/>
      <c r="E14" s="402"/>
      <c r="F14" s="402"/>
      <c r="G14" s="402"/>
      <c r="H14" s="402"/>
      <c r="I14" s="402"/>
      <c r="J14" s="402"/>
      <c r="K14" s="402"/>
      <c r="L14" s="102"/>
      <c r="M14" s="102"/>
    </row>
    <row r="15" spans="1:13" ht="38.25" customHeight="1">
      <c r="A15" s="402"/>
      <c r="B15" s="402"/>
      <c r="C15" s="402"/>
      <c r="D15" s="402"/>
      <c r="E15" s="402"/>
      <c r="F15" s="402"/>
      <c r="G15" s="402"/>
      <c r="H15" s="402"/>
      <c r="I15" s="402"/>
      <c r="J15" s="402"/>
      <c r="K15" s="402"/>
      <c r="L15" s="102"/>
      <c r="M15" s="102"/>
    </row>
    <row r="16" spans="1:13" ht="25.5" customHeight="1">
      <c r="A16" s="402"/>
      <c r="B16" s="402"/>
      <c r="C16" s="402"/>
      <c r="D16" s="402"/>
      <c r="E16" s="402"/>
      <c r="F16" s="402"/>
      <c r="G16" s="402"/>
      <c r="H16" s="402"/>
      <c r="I16" s="402"/>
      <c r="J16" s="402"/>
      <c r="K16" s="402"/>
      <c r="L16" s="102"/>
      <c r="M16" s="102"/>
    </row>
    <row r="17" spans="1:13" ht="25.5" customHeight="1"/>
    <row r="18" spans="1:13" ht="15" customHeight="1">
      <c r="A18" s="402" t="s">
        <v>194</v>
      </c>
      <c r="B18" s="402"/>
      <c r="C18" s="402"/>
      <c r="D18" s="402"/>
      <c r="E18" s="402"/>
      <c r="F18" s="402"/>
      <c r="G18" s="402"/>
      <c r="H18" s="402"/>
      <c r="I18" s="402"/>
      <c r="J18" s="402"/>
      <c r="K18" s="402"/>
      <c r="L18" s="102"/>
      <c r="M18" s="102"/>
    </row>
    <row r="19" spans="1:13" ht="15" customHeight="1">
      <c r="A19" s="402"/>
      <c r="B19" s="402"/>
      <c r="C19" s="402"/>
      <c r="D19" s="402"/>
      <c r="E19" s="402"/>
      <c r="F19" s="402"/>
      <c r="G19" s="402"/>
      <c r="H19" s="402"/>
      <c r="I19" s="402"/>
      <c r="J19" s="402"/>
      <c r="K19" s="402"/>
      <c r="L19" s="102"/>
      <c r="M19" s="102"/>
    </row>
    <row r="20" spans="1:13" ht="15" customHeight="1">
      <c r="A20" s="402"/>
      <c r="B20" s="402"/>
      <c r="C20" s="402"/>
      <c r="D20" s="402"/>
      <c r="E20" s="402"/>
      <c r="F20" s="402"/>
      <c r="G20" s="402"/>
      <c r="H20" s="402"/>
      <c r="I20" s="402"/>
      <c r="J20" s="402"/>
      <c r="K20" s="402"/>
      <c r="L20" s="102"/>
      <c r="M20" s="102"/>
    </row>
    <row r="21" spans="1:13" ht="15" customHeight="1">
      <c r="A21" s="402"/>
      <c r="B21" s="402"/>
      <c r="C21" s="402"/>
      <c r="D21" s="402"/>
      <c r="E21" s="402"/>
      <c r="F21" s="402"/>
      <c r="G21" s="402"/>
      <c r="H21" s="402"/>
      <c r="I21" s="402"/>
      <c r="J21" s="402"/>
      <c r="K21" s="402"/>
      <c r="L21" s="102"/>
      <c r="M21" s="102"/>
    </row>
    <row r="22" spans="1:13" ht="13.15" customHeight="1">
      <c r="A22" s="102"/>
      <c r="B22" s="102"/>
      <c r="C22" s="102"/>
      <c r="D22" s="102"/>
      <c r="E22" s="102"/>
      <c r="F22" s="102"/>
      <c r="G22" s="102"/>
      <c r="H22" s="102"/>
      <c r="I22" s="102"/>
      <c r="J22" s="102"/>
      <c r="K22" s="102"/>
      <c r="L22" s="102"/>
      <c r="M22" s="102"/>
    </row>
    <row r="23" spans="1:13" ht="13.15" customHeight="1">
      <c r="A23" s="102"/>
      <c r="B23" s="102"/>
      <c r="C23" s="102"/>
      <c r="D23" s="102"/>
      <c r="E23" s="102"/>
      <c r="F23" s="102"/>
      <c r="G23" s="102"/>
      <c r="H23" s="102"/>
      <c r="I23" s="102"/>
      <c r="J23" s="102"/>
      <c r="K23" s="102"/>
      <c r="L23" s="102"/>
      <c r="M23" s="102"/>
    </row>
    <row r="28" spans="1:13" s="106" customFormat="1" ht="21">
      <c r="A28" s="99" t="s">
        <v>83</v>
      </c>
      <c r="B28" s="99"/>
      <c r="C28" s="99"/>
      <c r="D28" s="103"/>
      <c r="E28" s="103"/>
      <c r="F28" s="104"/>
      <c r="G28" s="104" t="s">
        <v>84</v>
      </c>
      <c r="H28" s="99"/>
      <c r="I28" s="99"/>
      <c r="J28" s="99"/>
      <c r="K28" s="105"/>
      <c r="L28" s="105"/>
    </row>
    <row r="29" spans="1:13" s="106" customFormat="1" ht="33" customHeight="1">
      <c r="A29" s="403" t="s">
        <v>831</v>
      </c>
      <c r="B29" s="403"/>
      <c r="C29" s="403"/>
      <c r="D29" s="403"/>
      <c r="E29" s="403"/>
      <c r="F29" s="107"/>
      <c r="I29" s="403" t="s">
        <v>191</v>
      </c>
      <c r="J29" s="403"/>
      <c r="K29" s="403"/>
      <c r="L29" s="403"/>
      <c r="M29" s="107"/>
    </row>
    <row r="30" spans="1:13" ht="36.75" customHeight="1">
      <c r="A30" s="405" t="s">
        <v>193</v>
      </c>
      <c r="B30" s="405"/>
      <c r="C30" s="405"/>
      <c r="D30" s="405"/>
      <c r="E30" s="405"/>
      <c r="F30" s="405"/>
      <c r="I30" s="404" t="s">
        <v>192</v>
      </c>
      <c r="J30" s="404"/>
      <c r="K30" s="404"/>
      <c r="L30" s="404"/>
    </row>
  </sheetData>
  <mergeCells count="6">
    <mergeCell ref="A14:K16"/>
    <mergeCell ref="A18:K21"/>
    <mergeCell ref="I29:L29"/>
    <mergeCell ref="I30:L30"/>
    <mergeCell ref="A30:F30"/>
    <mergeCell ref="A29:E29"/>
  </mergeCells>
  <printOptions horizontalCentered="1"/>
  <pageMargins left="0.59055118110236227" right="0.59055118110236227" top="0.35433070866141736" bottom="0.35433070866141736" header="0.19685039370078741" footer="0.19685039370078741"/>
  <pageSetup scale="96" orientation="landscape" r:id="rId1"/>
  <headerFooter scaleWithDoc="0">
    <oddHeader>&amp;C&amp;G</oddHeader>
    <oddFooter>&amp;C&amp;G&amp;R</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34"/>
  <sheetViews>
    <sheetView showGridLines="0" view="pageBreakPreview" zoomScale="70" zoomScaleNormal="70" zoomScaleSheetLayoutView="70" workbookViewId="0">
      <selection activeCell="B141" sqref="B141"/>
    </sheetView>
  </sheetViews>
  <sheetFormatPr baseColWidth="10" defaultRowHeight="13.5"/>
  <cols>
    <col min="1" max="1" width="3.5703125" style="48" customWidth="1"/>
    <col min="2" max="2" width="30.7109375" style="48" customWidth="1"/>
    <col min="3" max="3" width="30.7109375" style="49" customWidth="1"/>
    <col min="4" max="5" width="17.7109375" style="49" customWidth="1"/>
    <col min="6" max="6" width="24.140625" style="49" customWidth="1"/>
    <col min="7" max="9" width="17.7109375" style="49" customWidth="1"/>
    <col min="10" max="12" width="17.7109375" style="48" customWidth="1"/>
    <col min="13" max="16384" width="11.42578125" style="48"/>
  </cols>
  <sheetData>
    <row r="2" spans="2:12" ht="35.1" customHeight="1">
      <c r="B2" s="553" t="s">
        <v>189</v>
      </c>
      <c r="C2" s="554"/>
      <c r="D2" s="554"/>
      <c r="E2" s="554"/>
      <c r="F2" s="554"/>
      <c r="G2" s="554"/>
      <c r="H2" s="554"/>
      <c r="I2" s="554"/>
      <c r="J2" s="554"/>
      <c r="K2" s="554"/>
      <c r="L2" s="555"/>
    </row>
    <row r="3" spans="2:12" ht="7.5" customHeight="1">
      <c r="B3" s="170"/>
      <c r="C3" s="142"/>
      <c r="D3" s="142"/>
      <c r="E3" s="142"/>
      <c r="F3" s="142"/>
      <c r="G3" s="142"/>
      <c r="H3" s="142"/>
      <c r="I3" s="142"/>
      <c r="J3" s="142"/>
      <c r="K3" s="142"/>
      <c r="L3" s="171"/>
    </row>
    <row r="4" spans="2:12" ht="20.100000000000001" customHeight="1">
      <c r="B4" s="550" t="s">
        <v>195</v>
      </c>
      <c r="C4" s="551"/>
      <c r="D4" s="551"/>
      <c r="E4" s="551"/>
      <c r="F4" s="551"/>
      <c r="G4" s="551"/>
      <c r="H4" s="551"/>
      <c r="I4" s="551"/>
      <c r="J4" s="551"/>
      <c r="K4" s="551"/>
      <c r="L4" s="552"/>
    </row>
    <row r="5" spans="2:12" ht="20.100000000000001" customHeight="1">
      <c r="B5" s="547" t="s">
        <v>197</v>
      </c>
      <c r="C5" s="548"/>
      <c r="D5" s="548"/>
      <c r="E5" s="548"/>
      <c r="F5" s="548"/>
      <c r="G5" s="548"/>
      <c r="H5" s="548"/>
      <c r="I5" s="548"/>
      <c r="J5" s="548"/>
      <c r="K5" s="548"/>
      <c r="L5" s="549"/>
    </row>
    <row r="6" spans="2:12" ht="6" customHeight="1">
      <c r="B6" s="172"/>
      <c r="C6" s="143"/>
      <c r="D6" s="143"/>
      <c r="E6" s="143"/>
      <c r="F6" s="143"/>
      <c r="G6" s="143"/>
      <c r="H6" s="143"/>
      <c r="I6" s="143"/>
      <c r="J6" s="142"/>
      <c r="K6" s="142"/>
      <c r="L6" s="171"/>
    </row>
    <row r="7" spans="2:12" ht="31.5" customHeight="1">
      <c r="B7" s="556" t="s">
        <v>489</v>
      </c>
      <c r="C7" s="556"/>
      <c r="D7" s="556"/>
      <c r="E7" s="556"/>
      <c r="F7" s="556"/>
      <c r="G7" s="556"/>
      <c r="H7" s="556"/>
      <c r="I7" s="556"/>
      <c r="J7" s="556"/>
      <c r="K7" s="556"/>
      <c r="L7" s="556"/>
    </row>
    <row r="8" spans="2:12" ht="27.75" customHeight="1">
      <c r="B8" s="556" t="s">
        <v>363</v>
      </c>
      <c r="C8" s="556"/>
      <c r="D8" s="556"/>
      <c r="E8" s="556"/>
      <c r="F8" s="556"/>
      <c r="G8" s="556"/>
      <c r="H8" s="556"/>
      <c r="I8" s="556"/>
      <c r="J8" s="556"/>
      <c r="K8" s="556"/>
      <c r="L8" s="556"/>
    </row>
    <row r="9" spans="2:12" ht="83.45" customHeight="1">
      <c r="B9" s="268" t="s">
        <v>142</v>
      </c>
      <c r="C9" s="268" t="s">
        <v>143</v>
      </c>
      <c r="D9" s="268" t="s">
        <v>144</v>
      </c>
      <c r="E9" s="268" t="s">
        <v>145</v>
      </c>
      <c r="F9" s="268" t="s">
        <v>146</v>
      </c>
      <c r="G9" s="268" t="s">
        <v>147</v>
      </c>
      <c r="H9" s="268" t="s">
        <v>148</v>
      </c>
      <c r="I9" s="268" t="s">
        <v>149</v>
      </c>
      <c r="J9" s="268" t="s">
        <v>150</v>
      </c>
      <c r="K9" s="268" t="s">
        <v>184</v>
      </c>
      <c r="L9" s="268" t="s">
        <v>185</v>
      </c>
    </row>
    <row r="10" spans="2:12" ht="79.5" customHeight="1">
      <c r="B10" s="391" t="s">
        <v>490</v>
      </c>
      <c r="C10" s="382" t="s">
        <v>491</v>
      </c>
      <c r="D10" s="270" t="s">
        <v>492</v>
      </c>
      <c r="E10" s="276" t="s">
        <v>493</v>
      </c>
      <c r="F10" s="271" t="s">
        <v>494</v>
      </c>
      <c r="G10" s="270" t="s">
        <v>393</v>
      </c>
      <c r="H10" s="270" t="s">
        <v>495</v>
      </c>
      <c r="I10" s="276" t="s">
        <v>264</v>
      </c>
      <c r="J10" s="272">
        <v>463</v>
      </c>
      <c r="K10" s="272">
        <v>485</v>
      </c>
      <c r="L10" s="272">
        <v>0</v>
      </c>
    </row>
    <row r="11" spans="2:12" ht="76.5" customHeight="1">
      <c r="B11" s="391" t="s">
        <v>496</v>
      </c>
      <c r="C11" s="382" t="s">
        <v>497</v>
      </c>
      <c r="D11" s="270" t="s">
        <v>498</v>
      </c>
      <c r="E11" s="277" t="s">
        <v>493</v>
      </c>
      <c r="F11" s="269" t="s">
        <v>499</v>
      </c>
      <c r="G11" s="270" t="s">
        <v>393</v>
      </c>
      <c r="H11" s="270" t="s">
        <v>495</v>
      </c>
      <c r="I11" s="276" t="s">
        <v>264</v>
      </c>
      <c r="J11" s="272">
        <v>463</v>
      </c>
      <c r="K11" s="272">
        <v>485</v>
      </c>
      <c r="L11" s="272">
        <v>0</v>
      </c>
    </row>
    <row r="12" spans="2:12" ht="71.25" customHeight="1">
      <c r="B12" s="391" t="s">
        <v>500</v>
      </c>
      <c r="C12" s="382" t="s">
        <v>501</v>
      </c>
      <c r="D12" s="273" t="s">
        <v>502</v>
      </c>
      <c r="E12" s="277" t="s">
        <v>493</v>
      </c>
      <c r="F12" s="274" t="s">
        <v>503</v>
      </c>
      <c r="G12" s="273" t="s">
        <v>393</v>
      </c>
      <c r="H12" s="270" t="s">
        <v>495</v>
      </c>
      <c r="I12" s="276" t="s">
        <v>264</v>
      </c>
      <c r="J12" s="272">
        <v>3200</v>
      </c>
      <c r="K12" s="289">
        <v>1271</v>
      </c>
      <c r="L12" s="272">
        <v>1890</v>
      </c>
    </row>
    <row r="13" spans="2:12" ht="73.5" customHeight="1">
      <c r="B13" s="391" t="s">
        <v>504</v>
      </c>
      <c r="C13" s="382" t="s">
        <v>505</v>
      </c>
      <c r="D13" s="273" t="s">
        <v>502</v>
      </c>
      <c r="E13" s="277" t="s">
        <v>493</v>
      </c>
      <c r="F13" s="271" t="s">
        <v>506</v>
      </c>
      <c r="G13" s="270" t="s">
        <v>393</v>
      </c>
      <c r="H13" s="270" t="s">
        <v>495</v>
      </c>
      <c r="I13" s="276" t="s">
        <v>264</v>
      </c>
      <c r="J13" s="272">
        <v>105</v>
      </c>
      <c r="K13" s="272">
        <v>50</v>
      </c>
      <c r="L13" s="272">
        <v>108</v>
      </c>
    </row>
    <row r="14" spans="2:12" ht="60.75" customHeight="1">
      <c r="B14" s="391" t="s">
        <v>507</v>
      </c>
      <c r="C14" s="382" t="s">
        <v>505</v>
      </c>
      <c r="D14" s="273" t="s">
        <v>502</v>
      </c>
      <c r="E14" s="277" t="s">
        <v>493</v>
      </c>
      <c r="F14" s="275" t="s">
        <v>508</v>
      </c>
      <c r="G14" s="392" t="s">
        <v>393</v>
      </c>
      <c r="H14" s="270" t="s">
        <v>495</v>
      </c>
      <c r="I14" s="276" t="s">
        <v>264</v>
      </c>
      <c r="J14" s="272">
        <v>24</v>
      </c>
      <c r="K14" s="272">
        <v>0</v>
      </c>
      <c r="L14" s="272">
        <v>0</v>
      </c>
    </row>
    <row r="15" spans="2:12" ht="73.5" customHeight="1">
      <c r="B15" s="391" t="s">
        <v>509</v>
      </c>
      <c r="C15" s="382" t="s">
        <v>510</v>
      </c>
      <c r="D15" s="273" t="s">
        <v>502</v>
      </c>
      <c r="E15" s="277" t="s">
        <v>493</v>
      </c>
      <c r="F15" s="269" t="s">
        <v>511</v>
      </c>
      <c r="G15" s="270" t="s">
        <v>393</v>
      </c>
      <c r="H15" s="270" t="s">
        <v>495</v>
      </c>
      <c r="I15" s="276" t="s">
        <v>264</v>
      </c>
      <c r="J15" s="272">
        <v>3400</v>
      </c>
      <c r="K15" s="289">
        <v>1600</v>
      </c>
      <c r="L15" s="289">
        <v>1700</v>
      </c>
    </row>
    <row r="16" spans="2:12" ht="44.25" customHeight="1">
      <c r="B16" s="391" t="s">
        <v>512</v>
      </c>
      <c r="C16" s="271" t="s">
        <v>513</v>
      </c>
      <c r="D16" s="273" t="s">
        <v>502</v>
      </c>
      <c r="E16" s="277" t="s">
        <v>493</v>
      </c>
      <c r="F16" s="269" t="s">
        <v>514</v>
      </c>
      <c r="G16" s="270" t="s">
        <v>393</v>
      </c>
      <c r="H16" s="270" t="s">
        <v>495</v>
      </c>
      <c r="I16" s="276" t="s">
        <v>515</v>
      </c>
      <c r="J16" s="272">
        <v>8500</v>
      </c>
      <c r="K16" s="289">
        <v>3000</v>
      </c>
      <c r="L16" s="289">
        <v>4852</v>
      </c>
    </row>
    <row r="17" spans="2:12" ht="67.5" customHeight="1">
      <c r="B17" s="269" t="s">
        <v>516</v>
      </c>
      <c r="C17" s="271" t="s">
        <v>517</v>
      </c>
      <c r="D17" s="273" t="s">
        <v>502</v>
      </c>
      <c r="E17" s="277" t="s">
        <v>493</v>
      </c>
      <c r="F17" s="269" t="s">
        <v>518</v>
      </c>
      <c r="G17" s="270" t="s">
        <v>393</v>
      </c>
      <c r="H17" s="273" t="s">
        <v>495</v>
      </c>
      <c r="I17" s="278" t="s">
        <v>519</v>
      </c>
      <c r="J17" s="279">
        <v>47</v>
      </c>
      <c r="K17" s="279">
        <v>0</v>
      </c>
      <c r="L17" s="279">
        <v>0</v>
      </c>
    </row>
    <row r="18" spans="2:12" ht="13.5" customHeight="1">
      <c r="B18" s="267"/>
      <c r="C18" s="266"/>
      <c r="D18" s="266"/>
      <c r="E18" s="266"/>
      <c r="F18" s="266"/>
      <c r="G18" s="266"/>
      <c r="H18" s="266"/>
      <c r="I18" s="266"/>
      <c r="J18" s="266"/>
      <c r="K18" s="266"/>
      <c r="L18" s="266"/>
    </row>
    <row r="19" spans="2:12" ht="27.75" customHeight="1">
      <c r="B19" s="538" t="s">
        <v>521</v>
      </c>
      <c r="C19" s="539"/>
      <c r="D19" s="539"/>
      <c r="E19" s="539"/>
      <c r="F19" s="539"/>
      <c r="G19" s="539"/>
      <c r="H19" s="539"/>
      <c r="I19" s="539"/>
      <c r="J19" s="539"/>
      <c r="K19" s="539"/>
      <c r="L19" s="540"/>
    </row>
    <row r="20" spans="2:12" s="49" customFormat="1" ht="21.75" customHeight="1">
      <c r="B20" s="538" t="s">
        <v>363</v>
      </c>
      <c r="C20" s="539"/>
      <c r="D20" s="539"/>
      <c r="E20" s="539"/>
      <c r="F20" s="539"/>
      <c r="G20" s="539"/>
      <c r="H20" s="539"/>
      <c r="I20" s="539"/>
      <c r="J20" s="539"/>
      <c r="K20" s="539"/>
      <c r="L20" s="540"/>
    </row>
    <row r="21" spans="2:12" s="49" customFormat="1">
      <c r="B21" s="280"/>
      <c r="C21" s="281"/>
      <c r="D21" s="281"/>
      <c r="E21" s="281"/>
      <c r="F21" s="281"/>
      <c r="G21" s="281"/>
      <c r="H21" s="281"/>
      <c r="I21" s="281"/>
      <c r="J21" s="282"/>
      <c r="K21" s="282"/>
      <c r="L21" s="283"/>
    </row>
    <row r="22" spans="2:12" ht="38.25">
      <c r="B22" s="299" t="s">
        <v>142</v>
      </c>
      <c r="C22" s="299" t="s">
        <v>143</v>
      </c>
      <c r="D22" s="299" t="s">
        <v>144</v>
      </c>
      <c r="E22" s="299" t="s">
        <v>145</v>
      </c>
      <c r="F22" s="299" t="s">
        <v>146</v>
      </c>
      <c r="G22" s="299" t="s">
        <v>147</v>
      </c>
      <c r="H22" s="299" t="s">
        <v>148</v>
      </c>
      <c r="I22" s="299" t="s">
        <v>149</v>
      </c>
      <c r="J22" s="299" t="s">
        <v>150</v>
      </c>
      <c r="K22" s="299" t="s">
        <v>184</v>
      </c>
      <c r="L22" s="299" t="s">
        <v>185</v>
      </c>
    </row>
    <row r="23" spans="2:12" ht="63.75" customHeight="1">
      <c r="B23" s="284" t="s">
        <v>522</v>
      </c>
      <c r="C23" s="284" t="s">
        <v>523</v>
      </c>
      <c r="D23" s="270" t="s">
        <v>492</v>
      </c>
      <c r="E23" s="276" t="s">
        <v>524</v>
      </c>
      <c r="F23" s="271" t="s">
        <v>525</v>
      </c>
      <c r="G23" s="270" t="s">
        <v>393</v>
      </c>
      <c r="H23" s="270" t="s">
        <v>495</v>
      </c>
      <c r="I23" s="276" t="s">
        <v>264</v>
      </c>
      <c r="J23" s="276">
        <v>24</v>
      </c>
      <c r="K23" s="276">
        <v>350</v>
      </c>
      <c r="L23" s="276">
        <v>0</v>
      </c>
    </row>
    <row r="24" spans="2:12" ht="48" customHeight="1">
      <c r="B24" s="284" t="s">
        <v>526</v>
      </c>
      <c r="C24" s="393" t="s">
        <v>527</v>
      </c>
      <c r="D24" s="270" t="s">
        <v>498</v>
      </c>
      <c r="E24" s="277" t="s">
        <v>493</v>
      </c>
      <c r="F24" s="271" t="s">
        <v>528</v>
      </c>
      <c r="G24" s="270" t="s">
        <v>393</v>
      </c>
      <c r="H24" s="270" t="s">
        <v>495</v>
      </c>
      <c r="I24" s="276" t="s">
        <v>264</v>
      </c>
      <c r="J24" s="276">
        <v>24</v>
      </c>
      <c r="K24" s="276">
        <v>30</v>
      </c>
      <c r="L24" s="276">
        <v>0</v>
      </c>
    </row>
    <row r="25" spans="2:12" ht="66" customHeight="1">
      <c r="B25" s="284" t="s">
        <v>529</v>
      </c>
      <c r="C25" s="393" t="s">
        <v>530</v>
      </c>
      <c r="D25" s="273" t="s">
        <v>502</v>
      </c>
      <c r="E25" s="277" t="s">
        <v>493</v>
      </c>
      <c r="F25" s="274" t="s">
        <v>531</v>
      </c>
      <c r="G25" s="273" t="s">
        <v>393</v>
      </c>
      <c r="H25" s="270" t="s">
        <v>495</v>
      </c>
      <c r="I25" s="276" t="s">
        <v>264</v>
      </c>
      <c r="J25" s="276">
        <v>24</v>
      </c>
      <c r="K25" s="276">
        <v>350</v>
      </c>
      <c r="L25" s="276">
        <v>0</v>
      </c>
    </row>
    <row r="26" spans="2:12" ht="41.25" customHeight="1">
      <c r="B26" s="284" t="s">
        <v>532</v>
      </c>
      <c r="C26" s="284" t="s">
        <v>533</v>
      </c>
      <c r="D26" s="273" t="s">
        <v>502</v>
      </c>
      <c r="E26" s="277" t="s">
        <v>493</v>
      </c>
      <c r="F26" s="271" t="s">
        <v>534</v>
      </c>
      <c r="G26" s="270" t="s">
        <v>393</v>
      </c>
      <c r="H26" s="270" t="s">
        <v>495</v>
      </c>
      <c r="I26" s="276" t="s">
        <v>264</v>
      </c>
      <c r="J26" s="276">
        <v>6</v>
      </c>
      <c r="K26" s="276">
        <v>350</v>
      </c>
      <c r="L26" s="276">
        <v>0</v>
      </c>
    </row>
    <row r="27" spans="2:12" ht="65.25" customHeight="1">
      <c r="B27" s="284" t="s">
        <v>535</v>
      </c>
      <c r="C27" s="284" t="s">
        <v>536</v>
      </c>
      <c r="D27" s="285" t="s">
        <v>520</v>
      </c>
      <c r="E27" s="277" t="s">
        <v>493</v>
      </c>
      <c r="F27" s="284" t="s">
        <v>537</v>
      </c>
      <c r="G27" s="286" t="s">
        <v>393</v>
      </c>
      <c r="H27" s="287" t="s">
        <v>495</v>
      </c>
      <c r="I27" s="288" t="s">
        <v>519</v>
      </c>
      <c r="J27" s="288">
        <v>48</v>
      </c>
      <c r="K27" s="288">
        <v>30</v>
      </c>
      <c r="L27" s="288">
        <v>40</v>
      </c>
    </row>
    <row r="28" spans="2:12" ht="59.25" customHeight="1">
      <c r="B28" s="284" t="s">
        <v>538</v>
      </c>
      <c r="C28" s="284" t="s">
        <v>539</v>
      </c>
      <c r="D28" s="285" t="s">
        <v>520</v>
      </c>
      <c r="E28" s="277" t="s">
        <v>493</v>
      </c>
      <c r="F28" s="284" t="s">
        <v>540</v>
      </c>
      <c r="G28" s="287" t="s">
        <v>393</v>
      </c>
      <c r="H28" s="287" t="s">
        <v>495</v>
      </c>
      <c r="I28" s="288" t="s">
        <v>284</v>
      </c>
      <c r="J28" s="288">
        <v>36</v>
      </c>
      <c r="K28" s="288">
        <v>30</v>
      </c>
      <c r="L28" s="288">
        <v>0</v>
      </c>
    </row>
    <row r="29" spans="2:12" ht="44.25" customHeight="1">
      <c r="B29" s="284" t="s">
        <v>541</v>
      </c>
      <c r="C29" s="284" t="s">
        <v>542</v>
      </c>
      <c r="D29" s="285" t="s">
        <v>520</v>
      </c>
      <c r="E29" s="287" t="s">
        <v>493</v>
      </c>
      <c r="F29" s="284" t="s">
        <v>543</v>
      </c>
      <c r="G29" s="285" t="s">
        <v>414</v>
      </c>
      <c r="H29" s="287" t="s">
        <v>495</v>
      </c>
      <c r="I29" s="287" t="s">
        <v>284</v>
      </c>
      <c r="J29" s="288">
        <v>96</v>
      </c>
      <c r="K29" s="288">
        <v>0</v>
      </c>
      <c r="L29" s="288">
        <v>0</v>
      </c>
    </row>
    <row r="30" spans="2:12">
      <c r="B30" s="300" t="s">
        <v>544</v>
      </c>
    </row>
    <row r="32" spans="2:12" ht="26.25" customHeight="1">
      <c r="B32" s="538" t="s">
        <v>521</v>
      </c>
      <c r="C32" s="539"/>
      <c r="D32" s="539"/>
      <c r="E32" s="539"/>
      <c r="F32" s="539"/>
      <c r="G32" s="539"/>
      <c r="H32" s="539"/>
      <c r="I32" s="539"/>
      <c r="J32" s="539"/>
      <c r="K32" s="539"/>
      <c r="L32" s="540"/>
    </row>
    <row r="33" spans="2:12" ht="24" customHeight="1">
      <c r="B33" s="538" t="s">
        <v>363</v>
      </c>
      <c r="C33" s="539"/>
      <c r="D33" s="539"/>
      <c r="E33" s="539"/>
      <c r="F33" s="539"/>
      <c r="G33" s="539"/>
      <c r="H33" s="539"/>
      <c r="I33" s="539"/>
      <c r="J33" s="539"/>
      <c r="K33" s="539"/>
      <c r="L33" s="540"/>
    </row>
    <row r="34" spans="2:12" ht="13.5" customHeight="1">
      <c r="B34" s="295"/>
      <c r="C34" s="296"/>
      <c r="D34" s="296"/>
      <c r="E34" s="296"/>
      <c r="F34" s="296"/>
      <c r="G34" s="296"/>
      <c r="H34" s="296"/>
      <c r="I34" s="296"/>
      <c r="J34" s="297"/>
      <c r="K34" s="297"/>
      <c r="L34" s="298"/>
    </row>
    <row r="35" spans="2:12" ht="38.25">
      <c r="B35" s="299" t="s">
        <v>142</v>
      </c>
      <c r="C35" s="299" t="s">
        <v>143</v>
      </c>
      <c r="D35" s="299" t="s">
        <v>144</v>
      </c>
      <c r="E35" s="299" t="s">
        <v>145</v>
      </c>
      <c r="F35" s="299" t="s">
        <v>146</v>
      </c>
      <c r="G35" s="299" t="s">
        <v>147</v>
      </c>
      <c r="H35" s="299" t="s">
        <v>148</v>
      </c>
      <c r="I35" s="299" t="s">
        <v>149</v>
      </c>
      <c r="J35" s="299" t="s">
        <v>150</v>
      </c>
      <c r="K35" s="299" t="s">
        <v>184</v>
      </c>
      <c r="L35" s="299" t="s">
        <v>185</v>
      </c>
    </row>
    <row r="36" spans="2:12" ht="60">
      <c r="B36" s="265" t="s">
        <v>551</v>
      </c>
      <c r="C36" s="290" t="s">
        <v>576</v>
      </c>
      <c r="D36" s="290" t="s">
        <v>566</v>
      </c>
      <c r="E36" s="290" t="s">
        <v>393</v>
      </c>
      <c r="F36" s="290" t="s">
        <v>568</v>
      </c>
      <c r="G36" s="290" t="s">
        <v>265</v>
      </c>
      <c r="H36" s="290" t="s">
        <v>368</v>
      </c>
      <c r="I36" s="290" t="s">
        <v>519</v>
      </c>
      <c r="J36" s="265">
        <v>563</v>
      </c>
      <c r="K36" s="265">
        <v>563</v>
      </c>
      <c r="L36" s="265" t="s">
        <v>575</v>
      </c>
    </row>
    <row r="37" spans="2:12" ht="50.25" customHeight="1">
      <c r="B37" s="265" t="s">
        <v>552</v>
      </c>
      <c r="C37" s="290" t="s">
        <v>559</v>
      </c>
      <c r="D37" s="290" t="s">
        <v>567</v>
      </c>
      <c r="E37" s="290" t="s">
        <v>393</v>
      </c>
      <c r="F37" s="290" t="s">
        <v>569</v>
      </c>
      <c r="G37" s="290" t="s">
        <v>265</v>
      </c>
      <c r="H37" s="290" t="s">
        <v>368</v>
      </c>
      <c r="I37" s="290" t="s">
        <v>519</v>
      </c>
      <c r="J37" s="265">
        <v>563</v>
      </c>
      <c r="K37" s="265">
        <v>563</v>
      </c>
      <c r="L37" s="265" t="s">
        <v>575</v>
      </c>
    </row>
    <row r="38" spans="2:12" ht="68.25" customHeight="1">
      <c r="B38" s="265" t="s">
        <v>553</v>
      </c>
      <c r="C38" s="290" t="s">
        <v>560</v>
      </c>
      <c r="D38" s="290" t="s">
        <v>502</v>
      </c>
      <c r="E38" s="290" t="s">
        <v>393</v>
      </c>
      <c r="F38" s="290" t="s">
        <v>570</v>
      </c>
      <c r="G38" s="290" t="s">
        <v>265</v>
      </c>
      <c r="H38" s="290" t="s">
        <v>368</v>
      </c>
      <c r="I38" s="290" t="s">
        <v>519</v>
      </c>
      <c r="J38" s="265">
        <v>140</v>
      </c>
      <c r="K38" s="265">
        <v>140</v>
      </c>
      <c r="L38" s="265" t="s">
        <v>575</v>
      </c>
    </row>
    <row r="39" spans="2:12" ht="68.25" customHeight="1">
      <c r="B39" s="265" t="s">
        <v>554</v>
      </c>
      <c r="C39" s="290" t="s">
        <v>561</v>
      </c>
      <c r="D39" s="290" t="s">
        <v>502</v>
      </c>
      <c r="E39" s="290" t="s">
        <v>393</v>
      </c>
      <c r="F39" s="290" t="s">
        <v>570</v>
      </c>
      <c r="G39" s="290" t="s">
        <v>265</v>
      </c>
      <c r="H39" s="290" t="s">
        <v>368</v>
      </c>
      <c r="I39" s="290" t="s">
        <v>519</v>
      </c>
      <c r="J39" s="265">
        <v>69</v>
      </c>
      <c r="K39" s="265">
        <v>69</v>
      </c>
      <c r="L39" s="265" t="s">
        <v>575</v>
      </c>
    </row>
    <row r="40" spans="2:12" ht="66" customHeight="1">
      <c r="B40" s="265" t="s">
        <v>555</v>
      </c>
      <c r="C40" s="290" t="s">
        <v>562</v>
      </c>
      <c r="D40" s="290" t="s">
        <v>502</v>
      </c>
      <c r="E40" s="290" t="s">
        <v>393</v>
      </c>
      <c r="F40" s="290" t="s">
        <v>571</v>
      </c>
      <c r="G40" s="290" t="s">
        <v>265</v>
      </c>
      <c r="H40" s="290" t="s">
        <v>368</v>
      </c>
      <c r="I40" s="290" t="s">
        <v>519</v>
      </c>
      <c r="J40" s="265">
        <v>300</v>
      </c>
      <c r="K40" s="265">
        <v>300</v>
      </c>
      <c r="L40" s="265" t="s">
        <v>575</v>
      </c>
    </row>
    <row r="41" spans="2:12" ht="78" customHeight="1">
      <c r="B41" s="265" t="s">
        <v>556</v>
      </c>
      <c r="C41" s="290" t="s">
        <v>563</v>
      </c>
      <c r="D41" s="290" t="s">
        <v>520</v>
      </c>
      <c r="E41" s="290" t="s">
        <v>393</v>
      </c>
      <c r="F41" s="290" t="s">
        <v>572</v>
      </c>
      <c r="G41" s="290" t="s">
        <v>265</v>
      </c>
      <c r="H41" s="290" t="s">
        <v>368</v>
      </c>
      <c r="I41" s="290" t="s">
        <v>519</v>
      </c>
      <c r="J41" s="265">
        <v>1</v>
      </c>
      <c r="K41" s="265">
        <v>1</v>
      </c>
      <c r="L41" s="265" t="s">
        <v>575</v>
      </c>
    </row>
    <row r="42" spans="2:12" ht="36">
      <c r="B42" s="265" t="s">
        <v>557</v>
      </c>
      <c r="C42" s="290" t="s">
        <v>564</v>
      </c>
      <c r="D42" s="290" t="s">
        <v>520</v>
      </c>
      <c r="E42" s="290" t="s">
        <v>393</v>
      </c>
      <c r="F42" s="290" t="s">
        <v>573</v>
      </c>
      <c r="G42" s="290" t="s">
        <v>265</v>
      </c>
      <c r="H42" s="290" t="s">
        <v>368</v>
      </c>
      <c r="I42" s="290" t="s">
        <v>519</v>
      </c>
      <c r="J42" s="265">
        <v>563</v>
      </c>
      <c r="K42" s="265">
        <v>563</v>
      </c>
      <c r="L42" s="265" t="s">
        <v>575</v>
      </c>
    </row>
    <row r="43" spans="2:12" ht="84">
      <c r="B43" s="265" t="s">
        <v>558</v>
      </c>
      <c r="C43" s="290" t="s">
        <v>565</v>
      </c>
      <c r="D43" s="290" t="s">
        <v>520</v>
      </c>
      <c r="E43" s="290" t="s">
        <v>393</v>
      </c>
      <c r="F43" s="290" t="s">
        <v>574</v>
      </c>
      <c r="G43" s="290" t="s">
        <v>265</v>
      </c>
      <c r="H43" s="290" t="s">
        <v>368</v>
      </c>
      <c r="I43" s="290" t="s">
        <v>519</v>
      </c>
      <c r="J43" s="265" t="s">
        <v>575</v>
      </c>
      <c r="K43" s="265" t="s">
        <v>575</v>
      </c>
      <c r="L43" s="265" t="s">
        <v>575</v>
      </c>
    </row>
    <row r="44" spans="2:12" ht="13.5" customHeight="1"/>
    <row r="45" spans="2:12" ht="20.25" customHeight="1">
      <c r="B45" s="544" t="s">
        <v>803</v>
      </c>
      <c r="C45" s="545"/>
      <c r="D45" s="545"/>
      <c r="E45" s="545"/>
      <c r="F45" s="545"/>
      <c r="G45" s="545"/>
      <c r="H45" s="545"/>
      <c r="I45" s="545"/>
      <c r="J45" s="545"/>
      <c r="K45" s="545"/>
      <c r="L45" s="546"/>
    </row>
    <row r="46" spans="2:12" ht="21.75" customHeight="1">
      <c r="B46" s="544" t="s">
        <v>648</v>
      </c>
      <c r="C46" s="545"/>
      <c r="D46" s="545"/>
      <c r="E46" s="545"/>
      <c r="F46" s="545"/>
      <c r="G46" s="545"/>
      <c r="H46" s="545"/>
      <c r="I46" s="545"/>
      <c r="J46" s="545"/>
      <c r="K46" s="545"/>
      <c r="L46" s="546"/>
    </row>
    <row r="47" spans="2:12">
      <c r="B47" s="318"/>
      <c r="C47" s="319"/>
      <c r="D47" s="319"/>
      <c r="E47" s="319"/>
      <c r="F47" s="319"/>
      <c r="G47" s="319"/>
      <c r="H47" s="319"/>
      <c r="I47" s="319"/>
      <c r="J47" s="320"/>
      <c r="K47" s="320"/>
      <c r="L47" s="321"/>
    </row>
    <row r="48" spans="2:12" ht="38.25">
      <c r="B48" s="322" t="s">
        <v>142</v>
      </c>
      <c r="C48" s="322" t="s">
        <v>143</v>
      </c>
      <c r="D48" s="322" t="s">
        <v>144</v>
      </c>
      <c r="E48" s="322" t="s">
        <v>145</v>
      </c>
      <c r="F48" s="322" t="s">
        <v>146</v>
      </c>
      <c r="G48" s="322" t="s">
        <v>147</v>
      </c>
      <c r="H48" s="322" t="s">
        <v>148</v>
      </c>
      <c r="I48" s="322" t="s">
        <v>149</v>
      </c>
      <c r="J48" s="322" t="s">
        <v>150</v>
      </c>
      <c r="K48" s="322" t="s">
        <v>184</v>
      </c>
      <c r="L48" s="322" t="s">
        <v>185</v>
      </c>
    </row>
    <row r="49" spans="2:12" ht="98.25" customHeight="1">
      <c r="B49" s="323" t="s">
        <v>649</v>
      </c>
      <c r="C49" s="323" t="s">
        <v>650</v>
      </c>
      <c r="D49" s="324" t="s">
        <v>492</v>
      </c>
      <c r="E49" s="324" t="s">
        <v>651</v>
      </c>
      <c r="F49" s="325" t="s">
        <v>652</v>
      </c>
      <c r="G49" s="325" t="s">
        <v>393</v>
      </c>
      <c r="H49" s="325" t="s">
        <v>368</v>
      </c>
      <c r="I49" s="324" t="s">
        <v>653</v>
      </c>
      <c r="J49" s="326">
        <v>1</v>
      </c>
      <c r="K49" s="326">
        <v>0</v>
      </c>
      <c r="L49" s="326">
        <v>0</v>
      </c>
    </row>
    <row r="50" spans="2:12" ht="120">
      <c r="B50" s="323" t="s">
        <v>654</v>
      </c>
      <c r="C50" s="323" t="s">
        <v>655</v>
      </c>
      <c r="D50" s="324" t="s">
        <v>567</v>
      </c>
      <c r="E50" s="324" t="s">
        <v>651</v>
      </c>
      <c r="F50" s="325" t="s">
        <v>656</v>
      </c>
      <c r="G50" s="325" t="s">
        <v>393</v>
      </c>
      <c r="H50" s="325" t="s">
        <v>368</v>
      </c>
      <c r="I50" s="324" t="s">
        <v>657</v>
      </c>
      <c r="J50" s="324">
        <v>1.43</v>
      </c>
      <c r="K50" s="324">
        <v>0</v>
      </c>
      <c r="L50" s="324">
        <v>0</v>
      </c>
    </row>
    <row r="51" spans="2:12" ht="72">
      <c r="B51" s="323" t="s">
        <v>658</v>
      </c>
      <c r="C51" s="323" t="s">
        <v>659</v>
      </c>
      <c r="D51" s="324" t="s">
        <v>660</v>
      </c>
      <c r="E51" s="324" t="s">
        <v>661</v>
      </c>
      <c r="F51" s="325" t="s">
        <v>662</v>
      </c>
      <c r="G51" s="325" t="s">
        <v>393</v>
      </c>
      <c r="H51" s="325" t="s">
        <v>663</v>
      </c>
      <c r="I51" s="324" t="s">
        <v>653</v>
      </c>
      <c r="J51" s="324">
        <v>100</v>
      </c>
      <c r="K51" s="324">
        <v>0</v>
      </c>
      <c r="L51" s="324">
        <v>0</v>
      </c>
    </row>
    <row r="52" spans="2:12" ht="86.25" customHeight="1">
      <c r="B52" s="323" t="s">
        <v>664</v>
      </c>
      <c r="C52" s="323" t="s">
        <v>665</v>
      </c>
      <c r="D52" s="324" t="s">
        <v>520</v>
      </c>
      <c r="E52" s="324" t="s">
        <v>661</v>
      </c>
      <c r="F52" s="325" t="s">
        <v>666</v>
      </c>
      <c r="G52" s="325" t="s">
        <v>393</v>
      </c>
      <c r="H52" s="325" t="s">
        <v>667</v>
      </c>
      <c r="I52" s="324" t="s">
        <v>653</v>
      </c>
      <c r="J52" s="324">
        <v>100</v>
      </c>
      <c r="K52" s="324">
        <v>0</v>
      </c>
      <c r="L52" s="324">
        <v>0</v>
      </c>
    </row>
    <row r="53" spans="2:12" ht="15">
      <c r="B53" s="329"/>
      <c r="C53" s="330"/>
      <c r="D53" s="330"/>
      <c r="E53" s="330"/>
      <c r="F53" s="330"/>
      <c r="G53" s="330"/>
      <c r="H53" s="330"/>
      <c r="I53" s="330"/>
      <c r="J53" s="331"/>
      <c r="K53" s="331"/>
      <c r="L53" s="331"/>
    </row>
    <row r="54" spans="2:12" ht="34.5" customHeight="1">
      <c r="B54" s="557" t="s">
        <v>804</v>
      </c>
      <c r="C54" s="558"/>
      <c r="D54" s="558"/>
      <c r="E54" s="558"/>
      <c r="F54" s="558"/>
      <c r="G54" s="558"/>
      <c r="H54" s="558"/>
      <c r="I54" s="558"/>
      <c r="J54" s="558"/>
      <c r="K54" s="558"/>
      <c r="L54" s="559"/>
    </row>
    <row r="55" spans="2:12" ht="37.5" customHeight="1">
      <c r="B55" s="557" t="s">
        <v>668</v>
      </c>
      <c r="C55" s="558"/>
      <c r="D55" s="558"/>
      <c r="E55" s="558"/>
      <c r="F55" s="558"/>
      <c r="G55" s="558"/>
      <c r="H55" s="558"/>
      <c r="I55" s="558"/>
      <c r="J55" s="558"/>
      <c r="K55" s="558"/>
      <c r="L55" s="559"/>
    </row>
    <row r="56" spans="2:12">
      <c r="B56" s="332"/>
      <c r="C56" s="333"/>
      <c r="D56" s="333"/>
      <c r="E56" s="333"/>
      <c r="F56" s="333"/>
      <c r="G56" s="333"/>
      <c r="H56" s="333"/>
      <c r="I56" s="333"/>
      <c r="J56" s="334"/>
      <c r="K56" s="334"/>
      <c r="L56" s="335"/>
    </row>
    <row r="57" spans="2:12" ht="38.25">
      <c r="B57" s="322" t="s">
        <v>142</v>
      </c>
      <c r="C57" s="322" t="s">
        <v>143</v>
      </c>
      <c r="D57" s="322" t="s">
        <v>144</v>
      </c>
      <c r="E57" s="322" t="s">
        <v>145</v>
      </c>
      <c r="F57" s="322" t="s">
        <v>146</v>
      </c>
      <c r="G57" s="322" t="s">
        <v>147</v>
      </c>
      <c r="H57" s="322" t="s">
        <v>148</v>
      </c>
      <c r="I57" s="322" t="s">
        <v>149</v>
      </c>
      <c r="J57" s="322" t="s">
        <v>150</v>
      </c>
      <c r="K57" s="322" t="s">
        <v>184</v>
      </c>
      <c r="L57" s="322" t="s">
        <v>185</v>
      </c>
    </row>
    <row r="58" spans="2:12" ht="99.75" customHeight="1">
      <c r="B58" s="398" t="s">
        <v>669</v>
      </c>
      <c r="C58" s="398" t="s">
        <v>670</v>
      </c>
      <c r="D58" s="327" t="s">
        <v>492</v>
      </c>
      <c r="E58" s="327" t="s">
        <v>651</v>
      </c>
      <c r="F58" s="260" t="s">
        <v>671</v>
      </c>
      <c r="G58" s="260" t="s">
        <v>438</v>
      </c>
      <c r="H58" s="260" t="s">
        <v>368</v>
      </c>
      <c r="I58" s="327" t="s">
        <v>653</v>
      </c>
      <c r="J58" s="337">
        <v>0.5</v>
      </c>
      <c r="K58" s="337">
        <v>0</v>
      </c>
      <c r="L58" s="337">
        <v>0</v>
      </c>
    </row>
    <row r="59" spans="2:12" ht="91.5" customHeight="1">
      <c r="B59" s="398" t="s">
        <v>672</v>
      </c>
      <c r="C59" s="398" t="s">
        <v>673</v>
      </c>
      <c r="D59" s="327" t="s">
        <v>567</v>
      </c>
      <c r="E59" s="327" t="s">
        <v>651</v>
      </c>
      <c r="F59" s="260" t="s">
        <v>674</v>
      </c>
      <c r="G59" s="260" t="s">
        <v>438</v>
      </c>
      <c r="H59" s="260" t="s">
        <v>368</v>
      </c>
      <c r="I59" s="327" t="s">
        <v>653</v>
      </c>
      <c r="J59" s="348">
        <v>0.5</v>
      </c>
      <c r="K59" s="327">
        <v>0</v>
      </c>
      <c r="L59" s="327">
        <v>0</v>
      </c>
    </row>
    <row r="60" spans="2:12" ht="112.5">
      <c r="B60" s="398" t="s">
        <v>675</v>
      </c>
      <c r="C60" s="398" t="s">
        <v>676</v>
      </c>
      <c r="D60" s="327" t="s">
        <v>660</v>
      </c>
      <c r="E60" s="327" t="s">
        <v>661</v>
      </c>
      <c r="F60" s="260" t="s">
        <v>677</v>
      </c>
      <c r="G60" s="260" t="s">
        <v>438</v>
      </c>
      <c r="H60" s="260" t="s">
        <v>368</v>
      </c>
      <c r="I60" s="327" t="s">
        <v>653</v>
      </c>
      <c r="J60" s="327">
        <v>0</v>
      </c>
      <c r="K60" s="327">
        <v>0</v>
      </c>
      <c r="L60" s="327">
        <v>0</v>
      </c>
    </row>
    <row r="61" spans="2:12" ht="90">
      <c r="B61" s="398" t="s">
        <v>678</v>
      </c>
      <c r="C61" s="398" t="s">
        <v>679</v>
      </c>
      <c r="D61" s="327" t="s">
        <v>520</v>
      </c>
      <c r="E61" s="327" t="s">
        <v>661</v>
      </c>
      <c r="F61" s="260" t="s">
        <v>680</v>
      </c>
      <c r="G61" s="260" t="s">
        <v>438</v>
      </c>
      <c r="H61" s="260" t="s">
        <v>368</v>
      </c>
      <c r="I61" s="327" t="s">
        <v>681</v>
      </c>
      <c r="J61" s="327" t="s">
        <v>682</v>
      </c>
      <c r="K61" s="327">
        <v>0</v>
      </c>
      <c r="L61" s="327">
        <v>0</v>
      </c>
    </row>
    <row r="62" spans="2:12">
      <c r="B62" s="338"/>
      <c r="C62" s="339"/>
      <c r="D62" s="339"/>
      <c r="E62" s="339"/>
      <c r="F62" s="339"/>
      <c r="G62" s="339"/>
      <c r="H62" s="339"/>
      <c r="I62" s="339"/>
      <c r="J62" s="338"/>
      <c r="K62" s="338"/>
      <c r="L62" s="338"/>
    </row>
    <row r="63" spans="2:12" ht="30.75" customHeight="1">
      <c r="B63" s="557" t="s">
        <v>805</v>
      </c>
      <c r="C63" s="558"/>
      <c r="D63" s="558"/>
      <c r="E63" s="558"/>
      <c r="F63" s="558"/>
      <c r="G63" s="558"/>
      <c r="H63" s="558"/>
      <c r="I63" s="558"/>
      <c r="J63" s="558"/>
      <c r="K63" s="558"/>
      <c r="L63" s="559"/>
    </row>
    <row r="64" spans="2:12" ht="18.75" customHeight="1">
      <c r="B64" s="557" t="s">
        <v>363</v>
      </c>
      <c r="C64" s="558"/>
      <c r="D64" s="558"/>
      <c r="E64" s="558"/>
      <c r="F64" s="558"/>
      <c r="G64" s="558"/>
      <c r="H64" s="558"/>
      <c r="I64" s="558"/>
      <c r="J64" s="558"/>
      <c r="K64" s="558"/>
      <c r="L64" s="559"/>
    </row>
    <row r="65" spans="2:12">
      <c r="B65" s="332"/>
      <c r="C65" s="333"/>
      <c r="D65" s="333"/>
      <c r="E65" s="333"/>
      <c r="F65" s="333"/>
      <c r="G65" s="333"/>
      <c r="H65" s="333"/>
      <c r="I65" s="333"/>
      <c r="J65" s="334"/>
      <c r="K65" s="334"/>
      <c r="L65" s="335"/>
    </row>
    <row r="66" spans="2:12" ht="38.25">
      <c r="B66" s="322" t="s">
        <v>142</v>
      </c>
      <c r="C66" s="322" t="s">
        <v>143</v>
      </c>
      <c r="D66" s="322" t="s">
        <v>144</v>
      </c>
      <c r="E66" s="322" t="s">
        <v>145</v>
      </c>
      <c r="F66" s="322" t="s">
        <v>146</v>
      </c>
      <c r="G66" s="322" t="s">
        <v>147</v>
      </c>
      <c r="H66" s="322" t="s">
        <v>148</v>
      </c>
      <c r="I66" s="322" t="s">
        <v>149</v>
      </c>
      <c r="J66" s="322" t="s">
        <v>150</v>
      </c>
      <c r="K66" s="322" t="s">
        <v>184</v>
      </c>
      <c r="L66" s="322" t="s">
        <v>185</v>
      </c>
    </row>
    <row r="67" spans="2:12" ht="45">
      <c r="B67" s="336" t="s">
        <v>683</v>
      </c>
      <c r="C67" s="336" t="s">
        <v>684</v>
      </c>
      <c r="D67" s="327" t="s">
        <v>492</v>
      </c>
      <c r="E67" s="327" t="s">
        <v>651</v>
      </c>
      <c r="F67" s="260" t="s">
        <v>685</v>
      </c>
      <c r="G67" s="260" t="s">
        <v>393</v>
      </c>
      <c r="H67" s="260" t="s">
        <v>368</v>
      </c>
      <c r="I67" s="327" t="s">
        <v>653</v>
      </c>
      <c r="J67" s="337">
        <v>1</v>
      </c>
      <c r="K67" s="337">
        <v>0</v>
      </c>
      <c r="L67" s="337">
        <v>0</v>
      </c>
    </row>
    <row r="68" spans="2:12" ht="33.75">
      <c r="B68" s="336" t="s">
        <v>686</v>
      </c>
      <c r="C68" s="336" t="s">
        <v>687</v>
      </c>
      <c r="D68" s="327" t="s">
        <v>567</v>
      </c>
      <c r="E68" s="327" t="s">
        <v>651</v>
      </c>
      <c r="F68" s="260" t="s">
        <v>688</v>
      </c>
      <c r="G68" s="260" t="s">
        <v>393</v>
      </c>
      <c r="H68" s="260" t="s">
        <v>368</v>
      </c>
      <c r="I68" s="327" t="s">
        <v>653</v>
      </c>
      <c r="J68" s="327">
        <v>4</v>
      </c>
      <c r="K68" s="327">
        <v>0</v>
      </c>
      <c r="L68" s="327">
        <v>0</v>
      </c>
    </row>
    <row r="69" spans="2:12" ht="45">
      <c r="B69" s="336" t="s">
        <v>689</v>
      </c>
      <c r="C69" s="336" t="s">
        <v>690</v>
      </c>
      <c r="D69" s="327" t="s">
        <v>660</v>
      </c>
      <c r="E69" s="327" t="s">
        <v>661</v>
      </c>
      <c r="F69" s="260" t="s">
        <v>691</v>
      </c>
      <c r="G69" s="260" t="s">
        <v>393</v>
      </c>
      <c r="H69" s="260" t="s">
        <v>368</v>
      </c>
      <c r="I69" s="327" t="s">
        <v>653</v>
      </c>
      <c r="J69" s="327">
        <v>20</v>
      </c>
      <c r="K69" s="327">
        <v>0</v>
      </c>
      <c r="L69" s="327">
        <v>0</v>
      </c>
    </row>
    <row r="70" spans="2:12" ht="56.25">
      <c r="B70" s="336" t="s">
        <v>692</v>
      </c>
      <c r="C70" s="336" t="s">
        <v>693</v>
      </c>
      <c r="D70" s="327" t="s">
        <v>520</v>
      </c>
      <c r="E70" s="327" t="s">
        <v>661</v>
      </c>
      <c r="F70" s="260" t="s">
        <v>694</v>
      </c>
      <c r="G70" s="260" t="s">
        <v>393</v>
      </c>
      <c r="H70" s="260" t="s">
        <v>368</v>
      </c>
      <c r="I70" s="327" t="s">
        <v>695</v>
      </c>
      <c r="J70" s="327">
        <v>0</v>
      </c>
      <c r="K70" s="327">
        <v>0</v>
      </c>
      <c r="L70" s="327">
        <v>0</v>
      </c>
    </row>
    <row r="71" spans="2:12">
      <c r="B71" s="338"/>
      <c r="C71" s="339"/>
      <c r="D71" s="339"/>
      <c r="E71" s="339"/>
      <c r="F71" s="339"/>
      <c r="G71" s="339"/>
      <c r="H71" s="339"/>
      <c r="I71" s="339"/>
      <c r="J71" s="338"/>
      <c r="K71" s="338"/>
      <c r="L71" s="338"/>
    </row>
    <row r="72" spans="2:12" ht="29.25" customHeight="1">
      <c r="B72" s="557" t="s">
        <v>696</v>
      </c>
      <c r="C72" s="558"/>
      <c r="D72" s="558"/>
      <c r="E72" s="558"/>
      <c r="F72" s="558"/>
      <c r="G72" s="558"/>
      <c r="H72" s="558"/>
      <c r="I72" s="558"/>
      <c r="J72" s="558"/>
      <c r="K72" s="558"/>
      <c r="L72" s="559"/>
    </row>
    <row r="73" spans="2:12" ht="18" customHeight="1">
      <c r="B73" s="557" t="s">
        <v>806</v>
      </c>
      <c r="C73" s="558"/>
      <c r="D73" s="558"/>
      <c r="E73" s="558"/>
      <c r="F73" s="558"/>
      <c r="G73" s="558"/>
      <c r="H73" s="558"/>
      <c r="I73" s="558"/>
      <c r="J73" s="558"/>
      <c r="K73" s="558"/>
      <c r="L73" s="559"/>
    </row>
    <row r="74" spans="2:12">
      <c r="B74" s="332"/>
      <c r="C74" s="333"/>
      <c r="D74" s="333"/>
      <c r="E74" s="333"/>
      <c r="F74" s="333"/>
      <c r="G74" s="333"/>
      <c r="H74" s="333"/>
      <c r="I74" s="333"/>
      <c r="J74" s="334"/>
      <c r="K74" s="334"/>
      <c r="L74" s="335"/>
    </row>
    <row r="75" spans="2:12" ht="38.25">
      <c r="B75" s="322" t="s">
        <v>142</v>
      </c>
      <c r="C75" s="322" t="s">
        <v>143</v>
      </c>
      <c r="D75" s="322" t="s">
        <v>144</v>
      </c>
      <c r="E75" s="322" t="s">
        <v>145</v>
      </c>
      <c r="F75" s="322" t="s">
        <v>146</v>
      </c>
      <c r="G75" s="322" t="s">
        <v>147</v>
      </c>
      <c r="H75" s="322" t="s">
        <v>148</v>
      </c>
      <c r="I75" s="322" t="s">
        <v>149</v>
      </c>
      <c r="J75" s="322" t="s">
        <v>150</v>
      </c>
      <c r="K75" s="322" t="s">
        <v>184</v>
      </c>
      <c r="L75" s="322" t="s">
        <v>185</v>
      </c>
    </row>
    <row r="76" spans="2:12" ht="51.75" customHeight="1">
      <c r="B76" s="336" t="s">
        <v>697</v>
      </c>
      <c r="C76" s="336" t="s">
        <v>698</v>
      </c>
      <c r="D76" s="327" t="s">
        <v>492</v>
      </c>
      <c r="E76" s="327" t="s">
        <v>651</v>
      </c>
      <c r="F76" s="340" t="s">
        <v>699</v>
      </c>
      <c r="G76" s="340" t="s">
        <v>393</v>
      </c>
      <c r="H76" s="341" t="s">
        <v>368</v>
      </c>
      <c r="I76" s="327" t="s">
        <v>653</v>
      </c>
      <c r="J76" s="337">
        <v>0.2</v>
      </c>
      <c r="K76" s="337">
        <v>0</v>
      </c>
      <c r="L76" s="337">
        <v>0</v>
      </c>
    </row>
    <row r="77" spans="2:12" ht="90.75" customHeight="1">
      <c r="B77" s="336" t="s">
        <v>700</v>
      </c>
      <c r="C77" s="336" t="s">
        <v>701</v>
      </c>
      <c r="D77" s="327" t="s">
        <v>567</v>
      </c>
      <c r="E77" s="327" t="s">
        <v>651</v>
      </c>
      <c r="F77" s="340" t="s">
        <v>702</v>
      </c>
      <c r="G77" s="340" t="s">
        <v>393</v>
      </c>
      <c r="H77" s="341" t="s">
        <v>368</v>
      </c>
      <c r="I77" s="327" t="s">
        <v>653</v>
      </c>
      <c r="J77" s="327">
        <v>20</v>
      </c>
      <c r="K77" s="327">
        <v>0</v>
      </c>
      <c r="L77" s="327">
        <v>0</v>
      </c>
    </row>
    <row r="78" spans="2:12" ht="108" customHeight="1">
      <c r="B78" s="336" t="s">
        <v>703</v>
      </c>
      <c r="C78" s="336" t="s">
        <v>704</v>
      </c>
      <c r="D78" s="327" t="s">
        <v>660</v>
      </c>
      <c r="E78" s="327" t="s">
        <v>661</v>
      </c>
      <c r="F78" s="340" t="s">
        <v>705</v>
      </c>
      <c r="G78" s="340" t="s">
        <v>393</v>
      </c>
      <c r="H78" s="341" t="s">
        <v>368</v>
      </c>
      <c r="I78" s="327" t="s">
        <v>653</v>
      </c>
      <c r="J78" s="327" t="s">
        <v>706</v>
      </c>
      <c r="K78" s="327">
        <v>0</v>
      </c>
      <c r="L78" s="327">
        <v>0</v>
      </c>
    </row>
    <row r="79" spans="2:12" ht="54.75" customHeight="1">
      <c r="B79" s="336" t="s">
        <v>707</v>
      </c>
      <c r="C79" s="336" t="s">
        <v>708</v>
      </c>
      <c r="D79" s="327" t="s">
        <v>520</v>
      </c>
      <c r="E79" s="327" t="s">
        <v>661</v>
      </c>
      <c r="F79" s="340" t="s">
        <v>709</v>
      </c>
      <c r="G79" s="340" t="s">
        <v>393</v>
      </c>
      <c r="H79" s="341" t="s">
        <v>368</v>
      </c>
      <c r="I79" s="327" t="s">
        <v>710</v>
      </c>
      <c r="J79" s="327">
        <v>0</v>
      </c>
      <c r="K79" s="327">
        <v>0</v>
      </c>
      <c r="L79" s="327">
        <v>0</v>
      </c>
    </row>
    <row r="80" spans="2:12">
      <c r="B80" s="338"/>
      <c r="C80" s="339"/>
      <c r="D80" s="339"/>
      <c r="E80" s="339"/>
      <c r="F80" s="339"/>
      <c r="G80" s="339"/>
      <c r="H80" s="339"/>
      <c r="I80" s="339"/>
      <c r="J80" s="338"/>
      <c r="K80" s="338"/>
      <c r="L80" s="338"/>
    </row>
    <row r="81" spans="2:12" ht="25.5" customHeight="1">
      <c r="B81" s="557" t="s">
        <v>890</v>
      </c>
      <c r="C81" s="558"/>
      <c r="D81" s="558"/>
      <c r="E81" s="558"/>
      <c r="F81" s="558"/>
      <c r="G81" s="558"/>
      <c r="H81" s="558"/>
      <c r="I81" s="558"/>
      <c r="J81" s="558"/>
      <c r="K81" s="558"/>
      <c r="L81" s="559"/>
    </row>
    <row r="82" spans="2:12" ht="35.25" customHeight="1">
      <c r="B82" s="557" t="s">
        <v>711</v>
      </c>
      <c r="C82" s="558"/>
      <c r="D82" s="558"/>
      <c r="E82" s="558"/>
      <c r="F82" s="558"/>
      <c r="G82" s="558"/>
      <c r="H82" s="558"/>
      <c r="I82" s="558"/>
      <c r="J82" s="558"/>
      <c r="K82" s="558"/>
      <c r="L82" s="559"/>
    </row>
    <row r="83" spans="2:12">
      <c r="B83" s="332"/>
      <c r="C83" s="333"/>
      <c r="D83" s="333"/>
      <c r="E83" s="333"/>
      <c r="F83" s="333"/>
      <c r="G83" s="333"/>
      <c r="H83" s="333"/>
      <c r="I83" s="333"/>
      <c r="J83" s="334"/>
      <c r="K83" s="334"/>
      <c r="L83" s="335"/>
    </row>
    <row r="84" spans="2:12" ht="38.25">
      <c r="B84" s="322" t="s">
        <v>142</v>
      </c>
      <c r="C84" s="322" t="s">
        <v>143</v>
      </c>
      <c r="D84" s="322" t="s">
        <v>144</v>
      </c>
      <c r="E84" s="322" t="s">
        <v>145</v>
      </c>
      <c r="F84" s="322" t="s">
        <v>146</v>
      </c>
      <c r="G84" s="322" t="s">
        <v>147</v>
      </c>
      <c r="H84" s="322" t="s">
        <v>148</v>
      </c>
      <c r="I84" s="322" t="s">
        <v>149</v>
      </c>
      <c r="J84" s="322" t="s">
        <v>150</v>
      </c>
      <c r="K84" s="322" t="s">
        <v>184</v>
      </c>
      <c r="L84" s="322" t="s">
        <v>185</v>
      </c>
    </row>
    <row r="85" spans="2:12" ht="83.25" customHeight="1">
      <c r="B85" s="336" t="s">
        <v>712</v>
      </c>
      <c r="C85" s="336" t="s">
        <v>713</v>
      </c>
      <c r="D85" s="327" t="s">
        <v>492</v>
      </c>
      <c r="E85" s="327" t="s">
        <v>651</v>
      </c>
      <c r="F85" s="260" t="s">
        <v>714</v>
      </c>
      <c r="G85" s="260" t="s">
        <v>393</v>
      </c>
      <c r="H85" s="327" t="s">
        <v>653</v>
      </c>
      <c r="I85" s="327" t="s">
        <v>653</v>
      </c>
      <c r="J85" s="260">
        <v>39.619999999999997</v>
      </c>
      <c r="K85" s="337">
        <v>0</v>
      </c>
      <c r="L85" s="337">
        <v>0</v>
      </c>
    </row>
    <row r="86" spans="2:12" ht="87" customHeight="1">
      <c r="B86" s="336" t="s">
        <v>715</v>
      </c>
      <c r="C86" s="336" t="s">
        <v>716</v>
      </c>
      <c r="D86" s="327" t="s">
        <v>567</v>
      </c>
      <c r="E86" s="327" t="s">
        <v>651</v>
      </c>
      <c r="F86" s="260" t="s">
        <v>717</v>
      </c>
      <c r="G86" s="260" t="s">
        <v>393</v>
      </c>
      <c r="H86" s="341" t="s">
        <v>368</v>
      </c>
      <c r="I86" s="327" t="s">
        <v>653</v>
      </c>
      <c r="J86" s="260">
        <v>6.9999999999999999E-4</v>
      </c>
      <c r="K86" s="327">
        <v>0</v>
      </c>
      <c r="L86" s="327">
        <v>0</v>
      </c>
    </row>
    <row r="87" spans="2:12" ht="116.25" customHeight="1">
      <c r="B87" s="336" t="s">
        <v>718</v>
      </c>
      <c r="C87" s="336" t="s">
        <v>719</v>
      </c>
      <c r="D87" s="327" t="s">
        <v>660</v>
      </c>
      <c r="E87" s="327" t="s">
        <v>661</v>
      </c>
      <c r="F87" s="342" t="s">
        <v>720</v>
      </c>
      <c r="G87" s="260" t="s">
        <v>393</v>
      </c>
      <c r="H87" s="261" t="s">
        <v>368</v>
      </c>
      <c r="I87" s="327" t="s">
        <v>653</v>
      </c>
      <c r="J87" s="343">
        <v>0.27</v>
      </c>
      <c r="K87" s="327">
        <v>0</v>
      </c>
      <c r="L87" s="327">
        <v>0</v>
      </c>
    </row>
    <row r="88" spans="2:12">
      <c r="B88" s="338"/>
      <c r="C88" s="339"/>
      <c r="D88" s="339"/>
      <c r="E88" s="339"/>
      <c r="F88" s="339"/>
      <c r="G88" s="339"/>
      <c r="H88" s="339"/>
      <c r="I88" s="339"/>
      <c r="J88" s="338"/>
      <c r="K88" s="338"/>
      <c r="L88" s="338"/>
    </row>
    <row r="89" spans="2:12">
      <c r="B89" s="338"/>
      <c r="C89" s="339"/>
      <c r="D89" s="339"/>
      <c r="E89" s="339"/>
      <c r="F89" s="339"/>
      <c r="G89" s="339"/>
      <c r="H89" s="339"/>
      <c r="I89" s="339"/>
      <c r="J89" s="338"/>
      <c r="K89" s="338"/>
      <c r="L89" s="338"/>
    </row>
    <row r="90" spans="2:12" ht="29.25" customHeight="1">
      <c r="B90" s="557" t="s">
        <v>721</v>
      </c>
      <c r="C90" s="558"/>
      <c r="D90" s="558"/>
      <c r="E90" s="558"/>
      <c r="F90" s="558"/>
      <c r="G90" s="558"/>
      <c r="H90" s="558"/>
      <c r="I90" s="558"/>
      <c r="J90" s="558"/>
      <c r="K90" s="558"/>
      <c r="L90" s="559"/>
    </row>
    <row r="91" spans="2:12" ht="30.75" customHeight="1">
      <c r="B91" s="557" t="s">
        <v>722</v>
      </c>
      <c r="C91" s="558"/>
      <c r="D91" s="558"/>
      <c r="E91" s="558"/>
      <c r="F91" s="558"/>
      <c r="G91" s="558"/>
      <c r="H91" s="558"/>
      <c r="I91" s="558"/>
      <c r="J91" s="558"/>
      <c r="K91" s="558"/>
      <c r="L91" s="559"/>
    </row>
    <row r="92" spans="2:12">
      <c r="B92" s="332"/>
      <c r="C92" s="333"/>
      <c r="D92" s="333"/>
      <c r="E92" s="333"/>
      <c r="F92" s="333"/>
      <c r="G92" s="333"/>
      <c r="H92" s="333"/>
      <c r="I92" s="333"/>
      <c r="J92" s="334"/>
      <c r="K92" s="334"/>
      <c r="L92" s="335"/>
    </row>
    <row r="93" spans="2:12" ht="38.25">
      <c r="B93" s="322" t="s">
        <v>142</v>
      </c>
      <c r="C93" s="322" t="s">
        <v>143</v>
      </c>
      <c r="D93" s="322" t="s">
        <v>144</v>
      </c>
      <c r="E93" s="322" t="s">
        <v>145</v>
      </c>
      <c r="F93" s="322" t="s">
        <v>146</v>
      </c>
      <c r="G93" s="322" t="s">
        <v>147</v>
      </c>
      <c r="H93" s="322" t="s">
        <v>148</v>
      </c>
      <c r="I93" s="322" t="s">
        <v>149</v>
      </c>
      <c r="J93" s="322" t="s">
        <v>150</v>
      </c>
      <c r="K93" s="322" t="s">
        <v>184</v>
      </c>
      <c r="L93" s="322" t="s">
        <v>185</v>
      </c>
    </row>
    <row r="94" spans="2:12" ht="74.25" customHeight="1">
      <c r="B94" s="336" t="s">
        <v>723</v>
      </c>
      <c r="C94" s="336" t="s">
        <v>724</v>
      </c>
      <c r="D94" s="327" t="s">
        <v>492</v>
      </c>
      <c r="E94" s="327" t="s">
        <v>651</v>
      </c>
      <c r="F94" s="340" t="s">
        <v>725</v>
      </c>
      <c r="G94" s="341" t="s">
        <v>393</v>
      </c>
      <c r="H94" s="341" t="s">
        <v>368</v>
      </c>
      <c r="I94" s="327" t="s">
        <v>653</v>
      </c>
      <c r="J94" s="337">
        <v>1</v>
      </c>
      <c r="K94" s="337">
        <v>0</v>
      </c>
      <c r="L94" s="337">
        <v>0</v>
      </c>
    </row>
    <row r="95" spans="2:12" ht="65.25" customHeight="1">
      <c r="B95" s="336" t="s">
        <v>726</v>
      </c>
      <c r="C95" s="336" t="s">
        <v>727</v>
      </c>
      <c r="D95" s="327" t="s">
        <v>567</v>
      </c>
      <c r="E95" s="327" t="s">
        <v>651</v>
      </c>
      <c r="F95" s="340" t="s">
        <v>728</v>
      </c>
      <c r="G95" s="341" t="s">
        <v>393</v>
      </c>
      <c r="H95" s="341" t="s">
        <v>368</v>
      </c>
      <c r="I95" s="327" t="s">
        <v>653</v>
      </c>
      <c r="J95" s="327">
        <v>30</v>
      </c>
      <c r="K95" s="327">
        <v>0</v>
      </c>
      <c r="L95" s="327">
        <v>0</v>
      </c>
    </row>
    <row r="96" spans="2:12" ht="81.75" customHeight="1">
      <c r="B96" s="336" t="s">
        <v>729</v>
      </c>
      <c r="C96" s="336" t="s">
        <v>730</v>
      </c>
      <c r="D96" s="327" t="s">
        <v>660</v>
      </c>
      <c r="E96" s="327" t="s">
        <v>661</v>
      </c>
      <c r="F96" s="340" t="s">
        <v>731</v>
      </c>
      <c r="G96" s="341" t="s">
        <v>393</v>
      </c>
      <c r="H96" s="341" t="s">
        <v>368</v>
      </c>
      <c r="I96" s="327" t="s">
        <v>653</v>
      </c>
      <c r="J96" s="327">
        <v>30</v>
      </c>
      <c r="K96" s="327">
        <v>0</v>
      </c>
      <c r="L96" s="327">
        <v>0</v>
      </c>
    </row>
    <row r="97" spans="2:12" ht="120.75" customHeight="1">
      <c r="B97" s="336" t="s">
        <v>732</v>
      </c>
      <c r="C97" s="336" t="s">
        <v>733</v>
      </c>
      <c r="D97" s="327" t="s">
        <v>520</v>
      </c>
      <c r="E97" s="327" t="s">
        <v>661</v>
      </c>
      <c r="F97" s="340" t="s">
        <v>734</v>
      </c>
      <c r="G97" s="341" t="s">
        <v>393</v>
      </c>
      <c r="H97" s="341" t="s">
        <v>368</v>
      </c>
      <c r="I97" s="327" t="s">
        <v>653</v>
      </c>
      <c r="J97" s="327">
        <v>50</v>
      </c>
      <c r="K97" s="327">
        <v>0</v>
      </c>
      <c r="L97" s="327">
        <v>0</v>
      </c>
    </row>
    <row r="98" spans="2:12">
      <c r="B98" s="338"/>
      <c r="C98" s="339"/>
      <c r="D98" s="339"/>
      <c r="E98" s="339"/>
      <c r="F98" s="339"/>
      <c r="G98" s="339"/>
      <c r="H98" s="339"/>
      <c r="I98" s="339"/>
      <c r="J98" s="338"/>
      <c r="K98" s="338"/>
      <c r="L98" s="338"/>
    </row>
    <row r="99" spans="2:12">
      <c r="B99" s="338"/>
      <c r="C99" s="339"/>
      <c r="D99" s="339"/>
      <c r="E99" s="339"/>
      <c r="F99" s="339"/>
      <c r="G99" s="339"/>
      <c r="H99" s="339"/>
      <c r="I99" s="339"/>
      <c r="J99" s="338"/>
      <c r="K99" s="338"/>
      <c r="L99" s="338"/>
    </row>
    <row r="100" spans="2:12" ht="33.75" customHeight="1">
      <c r="B100" s="557" t="s">
        <v>735</v>
      </c>
      <c r="C100" s="558"/>
      <c r="D100" s="558"/>
      <c r="E100" s="558"/>
      <c r="F100" s="558"/>
      <c r="G100" s="558"/>
      <c r="H100" s="558"/>
      <c r="I100" s="558"/>
      <c r="J100" s="558"/>
      <c r="K100" s="558"/>
      <c r="L100" s="559"/>
    </row>
    <row r="101" spans="2:12" ht="22.5" customHeight="1">
      <c r="B101" s="557" t="s">
        <v>363</v>
      </c>
      <c r="C101" s="558"/>
      <c r="D101" s="558"/>
      <c r="E101" s="558"/>
      <c r="F101" s="558"/>
      <c r="G101" s="558"/>
      <c r="H101" s="558"/>
      <c r="I101" s="558"/>
      <c r="J101" s="558"/>
      <c r="K101" s="558"/>
      <c r="L101" s="559"/>
    </row>
    <row r="102" spans="2:12">
      <c r="B102" s="332"/>
      <c r="C102" s="333"/>
      <c r="D102" s="333"/>
      <c r="E102" s="333"/>
      <c r="F102" s="333"/>
      <c r="G102" s="333"/>
      <c r="H102" s="333"/>
      <c r="I102" s="333"/>
      <c r="J102" s="334"/>
      <c r="K102" s="334"/>
      <c r="L102" s="335"/>
    </row>
    <row r="103" spans="2:12" ht="38.25">
      <c r="B103" s="322" t="s">
        <v>142</v>
      </c>
      <c r="C103" s="322" t="s">
        <v>143</v>
      </c>
      <c r="D103" s="322" t="s">
        <v>144</v>
      </c>
      <c r="E103" s="322" t="s">
        <v>145</v>
      </c>
      <c r="F103" s="322" t="s">
        <v>146</v>
      </c>
      <c r="G103" s="322" t="s">
        <v>147</v>
      </c>
      <c r="H103" s="322" t="s">
        <v>148</v>
      </c>
      <c r="I103" s="322" t="s">
        <v>149</v>
      </c>
      <c r="J103" s="322" t="s">
        <v>150</v>
      </c>
      <c r="K103" s="322" t="s">
        <v>184</v>
      </c>
      <c r="L103" s="322" t="s">
        <v>185</v>
      </c>
    </row>
    <row r="104" spans="2:12" ht="67.5">
      <c r="B104" s="336" t="s">
        <v>736</v>
      </c>
      <c r="C104" s="336" t="s">
        <v>737</v>
      </c>
      <c r="D104" s="327" t="s">
        <v>492</v>
      </c>
      <c r="E104" s="327" t="s">
        <v>651</v>
      </c>
      <c r="F104" s="340" t="s">
        <v>738</v>
      </c>
      <c r="G104" s="341" t="s">
        <v>393</v>
      </c>
      <c r="H104" s="341" t="s">
        <v>368</v>
      </c>
      <c r="I104" s="327" t="s">
        <v>653</v>
      </c>
      <c r="J104" s="337">
        <v>1</v>
      </c>
      <c r="K104" s="337">
        <v>0</v>
      </c>
      <c r="L104" s="337">
        <v>0</v>
      </c>
    </row>
    <row r="105" spans="2:12" ht="67.5">
      <c r="B105" s="336" t="s">
        <v>739</v>
      </c>
      <c r="C105" s="336" t="s">
        <v>740</v>
      </c>
      <c r="D105" s="327" t="s">
        <v>567</v>
      </c>
      <c r="E105" s="327" t="s">
        <v>651</v>
      </c>
      <c r="F105" s="340" t="s">
        <v>741</v>
      </c>
      <c r="G105" s="341" t="s">
        <v>393</v>
      </c>
      <c r="H105" s="341" t="s">
        <v>368</v>
      </c>
      <c r="I105" s="327" t="s">
        <v>653</v>
      </c>
      <c r="J105" s="327">
        <v>20</v>
      </c>
      <c r="K105" s="327">
        <v>0</v>
      </c>
      <c r="L105" s="327">
        <v>0</v>
      </c>
    </row>
    <row r="106" spans="2:12" ht="78.75">
      <c r="B106" s="336" t="s">
        <v>742</v>
      </c>
      <c r="C106" s="336" t="s">
        <v>743</v>
      </c>
      <c r="D106" s="327" t="s">
        <v>660</v>
      </c>
      <c r="E106" s="327" t="s">
        <v>661</v>
      </c>
      <c r="F106" s="340" t="s">
        <v>744</v>
      </c>
      <c r="G106" s="341" t="s">
        <v>393</v>
      </c>
      <c r="H106" s="341" t="s">
        <v>368</v>
      </c>
      <c r="I106" s="327" t="s">
        <v>653</v>
      </c>
      <c r="J106" s="327">
        <v>50</v>
      </c>
      <c r="K106" s="327">
        <v>0</v>
      </c>
      <c r="L106" s="327">
        <v>0</v>
      </c>
    </row>
    <row r="107" spans="2:12" ht="80.25" customHeight="1">
      <c r="B107" s="336" t="s">
        <v>745</v>
      </c>
      <c r="C107" s="336" t="s">
        <v>746</v>
      </c>
      <c r="D107" s="327" t="s">
        <v>520</v>
      </c>
      <c r="E107" s="327" t="s">
        <v>661</v>
      </c>
      <c r="F107" s="340" t="s">
        <v>747</v>
      </c>
      <c r="G107" s="341" t="s">
        <v>393</v>
      </c>
      <c r="H107" s="341" t="s">
        <v>368</v>
      </c>
      <c r="I107" s="327" t="s">
        <v>653</v>
      </c>
      <c r="J107" s="327">
        <v>50</v>
      </c>
      <c r="K107" s="327">
        <v>0</v>
      </c>
      <c r="L107" s="327">
        <v>0</v>
      </c>
    </row>
    <row r="108" spans="2:12">
      <c r="B108" s="338"/>
      <c r="C108" s="339"/>
      <c r="D108" s="339"/>
      <c r="E108" s="339"/>
      <c r="F108" s="339"/>
      <c r="G108" s="339"/>
      <c r="H108" s="339"/>
      <c r="I108" s="339"/>
      <c r="J108" s="338"/>
      <c r="K108" s="338"/>
      <c r="L108" s="338"/>
    </row>
    <row r="109" spans="2:12" ht="33.75" customHeight="1">
      <c r="B109" s="557" t="s">
        <v>748</v>
      </c>
      <c r="C109" s="558"/>
      <c r="D109" s="558"/>
      <c r="E109" s="558"/>
      <c r="F109" s="558"/>
      <c r="G109" s="558"/>
      <c r="H109" s="558"/>
      <c r="I109" s="558"/>
      <c r="J109" s="558"/>
      <c r="K109" s="558"/>
      <c r="L109" s="559"/>
    </row>
    <row r="110" spans="2:12" ht="24" customHeight="1">
      <c r="B110" s="557" t="s">
        <v>806</v>
      </c>
      <c r="C110" s="558"/>
      <c r="D110" s="558"/>
      <c r="E110" s="558"/>
      <c r="F110" s="558"/>
      <c r="G110" s="558"/>
      <c r="H110" s="558"/>
      <c r="I110" s="558"/>
      <c r="J110" s="558"/>
      <c r="K110" s="558"/>
      <c r="L110" s="559"/>
    </row>
    <row r="111" spans="2:12">
      <c r="B111" s="332"/>
      <c r="C111" s="333"/>
      <c r="D111" s="333"/>
      <c r="E111" s="333"/>
      <c r="F111" s="333"/>
      <c r="G111" s="333"/>
      <c r="H111" s="333"/>
      <c r="I111" s="333"/>
      <c r="J111" s="334"/>
      <c r="K111" s="334"/>
      <c r="L111" s="335"/>
    </row>
    <row r="112" spans="2:12" ht="38.25">
      <c r="B112" s="394" t="s">
        <v>142</v>
      </c>
      <c r="C112" s="394" t="s">
        <v>143</v>
      </c>
      <c r="D112" s="394" t="s">
        <v>144</v>
      </c>
      <c r="E112" s="394" t="s">
        <v>145</v>
      </c>
      <c r="F112" s="394" t="s">
        <v>146</v>
      </c>
      <c r="G112" s="394" t="s">
        <v>147</v>
      </c>
      <c r="H112" s="394" t="s">
        <v>148</v>
      </c>
      <c r="I112" s="394" t="s">
        <v>149</v>
      </c>
      <c r="J112" s="394" t="s">
        <v>150</v>
      </c>
      <c r="K112" s="394" t="s">
        <v>184</v>
      </c>
      <c r="L112" s="394" t="s">
        <v>185</v>
      </c>
    </row>
    <row r="113" spans="2:12" ht="67.5">
      <c r="B113" s="344" t="s">
        <v>749</v>
      </c>
      <c r="C113" s="344" t="s">
        <v>750</v>
      </c>
      <c r="D113" s="327" t="s">
        <v>492</v>
      </c>
      <c r="E113" s="327" t="s">
        <v>651</v>
      </c>
      <c r="F113" s="341" t="s">
        <v>751</v>
      </c>
      <c r="G113" s="327" t="s">
        <v>393</v>
      </c>
      <c r="H113" s="341" t="s">
        <v>368</v>
      </c>
      <c r="I113" s="327" t="s">
        <v>265</v>
      </c>
      <c r="J113" s="337">
        <v>0</v>
      </c>
      <c r="K113" s="337">
        <v>0</v>
      </c>
      <c r="L113" s="337">
        <v>0</v>
      </c>
    </row>
    <row r="114" spans="2:12" ht="67.5">
      <c r="B114" s="344" t="s">
        <v>739</v>
      </c>
      <c r="C114" s="344" t="s">
        <v>752</v>
      </c>
      <c r="D114" s="327" t="s">
        <v>567</v>
      </c>
      <c r="E114" s="341" t="s">
        <v>651</v>
      </c>
      <c r="F114" s="341" t="s">
        <v>753</v>
      </c>
      <c r="G114" s="341" t="s">
        <v>393</v>
      </c>
      <c r="H114" s="341" t="s">
        <v>368</v>
      </c>
      <c r="I114" s="341" t="s">
        <v>265</v>
      </c>
      <c r="J114" s="341">
        <v>0</v>
      </c>
      <c r="K114" s="327">
        <v>0</v>
      </c>
      <c r="L114" s="327">
        <v>0</v>
      </c>
    </row>
    <row r="115" spans="2:12" ht="67.5">
      <c r="B115" s="345" t="s">
        <v>754</v>
      </c>
      <c r="C115" s="328" t="s">
        <v>755</v>
      </c>
      <c r="D115" s="327" t="s">
        <v>660</v>
      </c>
      <c r="E115" s="327" t="s">
        <v>661</v>
      </c>
      <c r="F115" s="327" t="s">
        <v>756</v>
      </c>
      <c r="G115" s="327" t="s">
        <v>393</v>
      </c>
      <c r="H115" s="327" t="s">
        <v>368</v>
      </c>
      <c r="I115" s="327" t="s">
        <v>265</v>
      </c>
      <c r="J115" s="327">
        <v>0</v>
      </c>
      <c r="K115" s="327">
        <v>0</v>
      </c>
      <c r="L115" s="327">
        <v>0</v>
      </c>
    </row>
    <row r="116" spans="2:12" ht="101.25">
      <c r="B116" s="345" t="s">
        <v>757</v>
      </c>
      <c r="C116" s="328" t="s">
        <v>746</v>
      </c>
      <c r="D116" s="327" t="s">
        <v>520</v>
      </c>
      <c r="E116" s="327" t="s">
        <v>661</v>
      </c>
      <c r="F116" s="341" t="s">
        <v>758</v>
      </c>
      <c r="G116" s="327" t="s">
        <v>393</v>
      </c>
      <c r="H116" s="327" t="s">
        <v>368</v>
      </c>
      <c r="I116" s="327" t="s">
        <v>265</v>
      </c>
      <c r="J116" s="327">
        <v>0</v>
      </c>
      <c r="K116" s="327">
        <v>0</v>
      </c>
      <c r="L116" s="327">
        <v>0</v>
      </c>
    </row>
    <row r="117" spans="2:12" ht="24" customHeight="1">
      <c r="B117" s="338"/>
      <c r="C117" s="339"/>
      <c r="D117" s="339"/>
      <c r="E117" s="339"/>
      <c r="F117" s="339"/>
      <c r="G117" s="339"/>
      <c r="H117" s="339"/>
      <c r="I117" s="339"/>
      <c r="J117" s="338"/>
      <c r="K117" s="338"/>
      <c r="L117" s="338"/>
    </row>
    <row r="118" spans="2:12" ht="32.25" customHeight="1">
      <c r="B118" s="557" t="s">
        <v>759</v>
      </c>
      <c r="C118" s="558"/>
      <c r="D118" s="558"/>
      <c r="E118" s="558"/>
      <c r="F118" s="558"/>
      <c r="G118" s="558"/>
      <c r="H118" s="558"/>
      <c r="I118" s="558"/>
      <c r="J118" s="558"/>
      <c r="K118" s="558"/>
      <c r="L118" s="559"/>
    </row>
    <row r="119" spans="2:12" ht="18" customHeight="1">
      <c r="B119" s="557" t="s">
        <v>363</v>
      </c>
      <c r="C119" s="558"/>
      <c r="D119" s="558"/>
      <c r="E119" s="558"/>
      <c r="F119" s="558"/>
      <c r="G119" s="558"/>
      <c r="H119" s="558"/>
      <c r="I119" s="558"/>
      <c r="J119" s="558"/>
      <c r="K119" s="558"/>
      <c r="L119" s="559"/>
    </row>
    <row r="120" spans="2:12">
      <c r="B120" s="332"/>
      <c r="C120" s="333"/>
      <c r="D120" s="333"/>
      <c r="E120" s="333"/>
      <c r="F120" s="333"/>
      <c r="G120" s="333"/>
      <c r="H120" s="333"/>
      <c r="I120" s="333"/>
      <c r="J120" s="334"/>
      <c r="K120" s="334"/>
      <c r="L120" s="335"/>
    </row>
    <row r="121" spans="2:12" ht="38.25">
      <c r="B121" s="394" t="s">
        <v>142</v>
      </c>
      <c r="C121" s="394" t="s">
        <v>143</v>
      </c>
      <c r="D121" s="394" t="s">
        <v>144</v>
      </c>
      <c r="E121" s="394" t="s">
        <v>145</v>
      </c>
      <c r="F121" s="394" t="s">
        <v>146</v>
      </c>
      <c r="G121" s="394" t="s">
        <v>147</v>
      </c>
      <c r="H121" s="394" t="s">
        <v>148</v>
      </c>
      <c r="I121" s="394" t="s">
        <v>149</v>
      </c>
      <c r="J121" s="394" t="s">
        <v>150</v>
      </c>
      <c r="K121" s="394" t="s">
        <v>184</v>
      </c>
      <c r="L121" s="394" t="s">
        <v>185</v>
      </c>
    </row>
    <row r="122" spans="2:12" ht="53.25" customHeight="1">
      <c r="B122" s="336" t="s">
        <v>697</v>
      </c>
      <c r="C122" s="336" t="s">
        <v>760</v>
      </c>
      <c r="D122" s="327" t="s">
        <v>492</v>
      </c>
      <c r="E122" s="327" t="s">
        <v>651</v>
      </c>
      <c r="F122" s="340" t="s">
        <v>699</v>
      </c>
      <c r="G122" s="340" t="s">
        <v>393</v>
      </c>
      <c r="H122" s="341" t="s">
        <v>368</v>
      </c>
      <c r="I122" s="327" t="s">
        <v>653</v>
      </c>
      <c r="J122" s="337">
        <v>0.2</v>
      </c>
      <c r="K122" s="337">
        <v>0</v>
      </c>
      <c r="L122" s="337">
        <v>0</v>
      </c>
    </row>
    <row r="123" spans="2:12" ht="51.75" customHeight="1">
      <c r="B123" s="336" t="s">
        <v>739</v>
      </c>
      <c r="C123" s="336" t="s">
        <v>761</v>
      </c>
      <c r="D123" s="327" t="s">
        <v>567</v>
      </c>
      <c r="E123" s="327" t="s">
        <v>651</v>
      </c>
      <c r="F123" s="340" t="s">
        <v>741</v>
      </c>
      <c r="G123" s="341" t="s">
        <v>393</v>
      </c>
      <c r="H123" s="341" t="s">
        <v>368</v>
      </c>
      <c r="I123" s="327" t="s">
        <v>653</v>
      </c>
      <c r="J123" s="327">
        <v>20</v>
      </c>
      <c r="K123" s="327">
        <v>0</v>
      </c>
      <c r="L123" s="327">
        <v>0</v>
      </c>
    </row>
    <row r="124" spans="2:12" ht="66.75" customHeight="1">
      <c r="B124" s="336" t="s">
        <v>742</v>
      </c>
      <c r="C124" s="336" t="s">
        <v>762</v>
      </c>
      <c r="D124" s="327" t="s">
        <v>660</v>
      </c>
      <c r="E124" s="327" t="s">
        <v>661</v>
      </c>
      <c r="F124" s="340" t="s">
        <v>744</v>
      </c>
      <c r="G124" s="341" t="s">
        <v>393</v>
      </c>
      <c r="H124" s="341" t="s">
        <v>368</v>
      </c>
      <c r="I124" s="327" t="s">
        <v>653</v>
      </c>
      <c r="J124" s="327">
        <v>50</v>
      </c>
      <c r="K124" s="327">
        <v>0</v>
      </c>
      <c r="L124" s="327">
        <v>0</v>
      </c>
    </row>
    <row r="125" spans="2:12" ht="76.5" customHeight="1">
      <c r="B125" s="336" t="s">
        <v>745</v>
      </c>
      <c r="C125" s="336" t="s">
        <v>763</v>
      </c>
      <c r="D125" s="327" t="s">
        <v>520</v>
      </c>
      <c r="E125" s="327" t="s">
        <v>661</v>
      </c>
      <c r="F125" s="340" t="s">
        <v>747</v>
      </c>
      <c r="G125" s="327" t="s">
        <v>393</v>
      </c>
      <c r="H125" s="327" t="s">
        <v>368</v>
      </c>
      <c r="I125" s="327" t="s">
        <v>653</v>
      </c>
      <c r="J125" s="327">
        <v>0</v>
      </c>
      <c r="K125" s="327">
        <v>0</v>
      </c>
      <c r="L125" s="327">
        <v>0</v>
      </c>
    </row>
    <row r="126" spans="2:12">
      <c r="B126" s="338"/>
      <c r="C126" s="339"/>
      <c r="D126" s="339"/>
      <c r="E126" s="339"/>
      <c r="F126" s="339"/>
      <c r="G126" s="339"/>
      <c r="H126" s="339"/>
      <c r="I126" s="339"/>
      <c r="J126" s="338"/>
      <c r="K126" s="338"/>
      <c r="L126" s="338"/>
    </row>
    <row r="127" spans="2:12" ht="41.25" customHeight="1">
      <c r="B127" s="557" t="s">
        <v>764</v>
      </c>
      <c r="C127" s="558"/>
      <c r="D127" s="558"/>
      <c r="E127" s="558"/>
      <c r="F127" s="558"/>
      <c r="G127" s="558"/>
      <c r="H127" s="558"/>
      <c r="I127" s="558"/>
      <c r="J127" s="558"/>
      <c r="K127" s="558"/>
      <c r="L127" s="559"/>
    </row>
    <row r="128" spans="2:12">
      <c r="B128" s="557" t="s">
        <v>363</v>
      </c>
      <c r="C128" s="558"/>
      <c r="D128" s="558"/>
      <c r="E128" s="558"/>
      <c r="F128" s="558"/>
      <c r="G128" s="558"/>
      <c r="H128" s="558"/>
      <c r="I128" s="558"/>
      <c r="J128" s="558"/>
      <c r="K128" s="558"/>
      <c r="L128" s="559"/>
    </row>
    <row r="129" spans="2:12">
      <c r="B129" s="332"/>
      <c r="C129" s="333"/>
      <c r="D129" s="333"/>
      <c r="E129" s="333"/>
      <c r="F129" s="333"/>
      <c r="G129" s="333"/>
      <c r="H129" s="333"/>
      <c r="I129" s="333"/>
      <c r="J129" s="334"/>
      <c r="K129" s="334"/>
      <c r="L129" s="335"/>
    </row>
    <row r="130" spans="2:12" ht="38.25">
      <c r="B130" s="394" t="s">
        <v>142</v>
      </c>
      <c r="C130" s="394" t="s">
        <v>143</v>
      </c>
      <c r="D130" s="394" t="s">
        <v>144</v>
      </c>
      <c r="E130" s="394" t="s">
        <v>145</v>
      </c>
      <c r="F130" s="394" t="s">
        <v>146</v>
      </c>
      <c r="G130" s="394" t="s">
        <v>147</v>
      </c>
      <c r="H130" s="394" t="s">
        <v>148</v>
      </c>
      <c r="I130" s="394" t="s">
        <v>149</v>
      </c>
      <c r="J130" s="394" t="s">
        <v>150</v>
      </c>
      <c r="K130" s="394" t="s">
        <v>184</v>
      </c>
      <c r="L130" s="394" t="s">
        <v>185</v>
      </c>
    </row>
    <row r="131" spans="2:12" ht="78.75">
      <c r="B131" s="344" t="s">
        <v>765</v>
      </c>
      <c r="C131" s="344" t="s">
        <v>766</v>
      </c>
      <c r="D131" s="327" t="s">
        <v>492</v>
      </c>
      <c r="E131" s="327" t="s">
        <v>651</v>
      </c>
      <c r="F131" s="341" t="s">
        <v>767</v>
      </c>
      <c r="G131" s="341" t="s">
        <v>393</v>
      </c>
      <c r="H131" s="341" t="s">
        <v>368</v>
      </c>
      <c r="I131" s="327" t="s">
        <v>270</v>
      </c>
      <c r="J131" s="347">
        <v>28000</v>
      </c>
      <c r="K131" s="347">
        <v>0</v>
      </c>
      <c r="L131" s="337">
        <v>0</v>
      </c>
    </row>
    <row r="132" spans="2:12" ht="45.75" customHeight="1">
      <c r="B132" s="344" t="s">
        <v>768</v>
      </c>
      <c r="C132" s="344" t="s">
        <v>769</v>
      </c>
      <c r="D132" s="327" t="s">
        <v>567</v>
      </c>
      <c r="E132" s="341" t="s">
        <v>651</v>
      </c>
      <c r="F132" s="341" t="s">
        <v>770</v>
      </c>
      <c r="G132" s="341" t="s">
        <v>438</v>
      </c>
      <c r="H132" s="341" t="s">
        <v>368</v>
      </c>
      <c r="I132" s="327" t="s">
        <v>270</v>
      </c>
      <c r="J132" s="337">
        <v>0</v>
      </c>
      <c r="K132" s="337">
        <v>0</v>
      </c>
      <c r="L132" s="337">
        <v>0</v>
      </c>
    </row>
    <row r="133" spans="2:12" ht="68.25" customHeight="1">
      <c r="B133" s="396" t="s">
        <v>739</v>
      </c>
      <c r="C133" s="328" t="s">
        <v>771</v>
      </c>
      <c r="D133" s="327" t="s">
        <v>660</v>
      </c>
      <c r="E133" s="327" t="s">
        <v>661</v>
      </c>
      <c r="F133" s="340" t="s">
        <v>744</v>
      </c>
      <c r="G133" s="341" t="s">
        <v>393</v>
      </c>
      <c r="H133" s="341" t="s">
        <v>368</v>
      </c>
      <c r="I133" s="327" t="s">
        <v>653</v>
      </c>
      <c r="J133" s="327">
        <v>50</v>
      </c>
      <c r="K133" s="327">
        <v>0</v>
      </c>
      <c r="L133" s="327">
        <v>0</v>
      </c>
    </row>
    <row r="134" spans="2:12" ht="81.75" customHeight="1">
      <c r="B134" s="336" t="s">
        <v>745</v>
      </c>
      <c r="C134" s="336" t="s">
        <v>763</v>
      </c>
      <c r="D134" s="327" t="s">
        <v>520</v>
      </c>
      <c r="E134" s="327" t="s">
        <v>661</v>
      </c>
      <c r="F134" s="340" t="s">
        <v>747</v>
      </c>
      <c r="G134" s="327" t="s">
        <v>393</v>
      </c>
      <c r="H134" s="327" t="s">
        <v>368</v>
      </c>
      <c r="I134" s="327" t="s">
        <v>653</v>
      </c>
      <c r="J134" s="327">
        <v>0</v>
      </c>
      <c r="K134" s="327">
        <v>0</v>
      </c>
      <c r="L134" s="327">
        <v>0</v>
      </c>
    </row>
    <row r="135" spans="2:12" ht="27.75" customHeight="1">
      <c r="B135" s="560" t="s">
        <v>807</v>
      </c>
      <c r="C135" s="561"/>
      <c r="D135" s="561"/>
      <c r="E135" s="561"/>
      <c r="F135" s="561"/>
      <c r="G135" s="561"/>
      <c r="H135" s="561"/>
      <c r="I135" s="561"/>
      <c r="J135" s="561"/>
      <c r="K135" s="561"/>
      <c r="L135" s="562"/>
    </row>
    <row r="136" spans="2:12" ht="18.75" customHeight="1">
      <c r="B136" s="557" t="s">
        <v>363</v>
      </c>
      <c r="C136" s="558"/>
      <c r="D136" s="558"/>
      <c r="E136" s="558"/>
      <c r="F136" s="558"/>
      <c r="G136" s="558"/>
      <c r="H136" s="558"/>
      <c r="I136" s="558"/>
      <c r="J136" s="558"/>
      <c r="K136" s="558"/>
      <c r="L136" s="559"/>
    </row>
    <row r="137" spans="2:12">
      <c r="B137" s="332"/>
      <c r="C137" s="333"/>
      <c r="D137" s="333"/>
      <c r="E137" s="333"/>
      <c r="F137" s="333"/>
      <c r="G137" s="333"/>
      <c r="H137" s="333"/>
      <c r="I137" s="333"/>
      <c r="J137" s="334"/>
      <c r="K137" s="334"/>
      <c r="L137" s="335"/>
    </row>
    <row r="138" spans="2:12" ht="51.75" customHeight="1">
      <c r="B138" s="394" t="s">
        <v>142</v>
      </c>
      <c r="C138" s="394" t="s">
        <v>143</v>
      </c>
      <c r="D138" s="394" t="s">
        <v>144</v>
      </c>
      <c r="E138" s="394" t="s">
        <v>145</v>
      </c>
      <c r="F138" s="394" t="s">
        <v>146</v>
      </c>
      <c r="G138" s="394" t="s">
        <v>147</v>
      </c>
      <c r="H138" s="394" t="s">
        <v>148</v>
      </c>
      <c r="I138" s="394" t="s">
        <v>149</v>
      </c>
      <c r="J138" s="394" t="s">
        <v>150</v>
      </c>
      <c r="K138" s="394" t="s">
        <v>184</v>
      </c>
      <c r="L138" s="394" t="s">
        <v>185</v>
      </c>
    </row>
    <row r="139" spans="2:12" ht="99" customHeight="1">
      <c r="B139" s="344" t="s">
        <v>772</v>
      </c>
      <c r="C139" s="344" t="s">
        <v>773</v>
      </c>
      <c r="D139" s="327" t="s">
        <v>492</v>
      </c>
      <c r="E139" s="327" t="s">
        <v>651</v>
      </c>
      <c r="F139" s="341" t="s">
        <v>774</v>
      </c>
      <c r="G139" s="341" t="s">
        <v>393</v>
      </c>
      <c r="H139" s="341" t="s">
        <v>775</v>
      </c>
      <c r="I139" s="327" t="s">
        <v>776</v>
      </c>
      <c r="J139" s="337">
        <v>0.16339999999999999</v>
      </c>
      <c r="K139" s="337">
        <v>0.16339999999999999</v>
      </c>
      <c r="L139" s="337">
        <v>0.16339999999999999</v>
      </c>
    </row>
    <row r="140" spans="2:12" ht="66.75" customHeight="1">
      <c r="B140" s="344" t="s">
        <v>777</v>
      </c>
      <c r="C140" s="344" t="s">
        <v>778</v>
      </c>
      <c r="D140" s="341" t="s">
        <v>567</v>
      </c>
      <c r="E140" s="341" t="s">
        <v>651</v>
      </c>
      <c r="F140" s="341" t="s">
        <v>779</v>
      </c>
      <c r="G140" s="341" t="s">
        <v>393</v>
      </c>
      <c r="H140" s="341" t="s">
        <v>368</v>
      </c>
      <c r="I140" s="341" t="s">
        <v>780</v>
      </c>
      <c r="J140" s="341">
        <v>40</v>
      </c>
      <c r="K140" s="327">
        <v>0</v>
      </c>
      <c r="L140" s="327">
        <v>0</v>
      </c>
    </row>
    <row r="141" spans="2:12" ht="115.5" customHeight="1">
      <c r="B141" s="344" t="s">
        <v>781</v>
      </c>
      <c r="C141" s="344" t="s">
        <v>782</v>
      </c>
      <c r="D141" s="341" t="s">
        <v>660</v>
      </c>
      <c r="E141" s="341" t="s">
        <v>661</v>
      </c>
      <c r="F141" s="341" t="s">
        <v>783</v>
      </c>
      <c r="G141" s="341" t="s">
        <v>393</v>
      </c>
      <c r="H141" s="341" t="s">
        <v>368</v>
      </c>
      <c r="I141" s="341" t="s">
        <v>784</v>
      </c>
      <c r="J141" s="341" t="s">
        <v>785</v>
      </c>
      <c r="K141" s="341">
        <v>0</v>
      </c>
      <c r="L141" s="341">
        <v>0</v>
      </c>
    </row>
    <row r="142" spans="2:12" ht="120.75" customHeight="1">
      <c r="B142" s="344" t="s">
        <v>786</v>
      </c>
      <c r="C142" s="344" t="s">
        <v>787</v>
      </c>
      <c r="D142" s="341" t="s">
        <v>520</v>
      </c>
      <c r="E142" s="341" t="s">
        <v>661</v>
      </c>
      <c r="F142" s="341" t="s">
        <v>788</v>
      </c>
      <c r="G142" s="341" t="s">
        <v>393</v>
      </c>
      <c r="H142" s="341" t="s">
        <v>368</v>
      </c>
      <c r="I142" s="341" t="s">
        <v>653</v>
      </c>
      <c r="J142" s="341" t="s">
        <v>789</v>
      </c>
      <c r="K142" s="341" t="s">
        <v>789</v>
      </c>
      <c r="L142" s="341" t="s">
        <v>790</v>
      </c>
    </row>
    <row r="143" spans="2:12" ht="27" customHeight="1">
      <c r="B143" s="346"/>
      <c r="C143" s="339"/>
      <c r="D143" s="339"/>
      <c r="E143" s="339"/>
      <c r="F143" s="339"/>
      <c r="G143" s="339"/>
      <c r="H143" s="339"/>
      <c r="I143" s="339"/>
      <c r="J143" s="338"/>
      <c r="K143" s="338"/>
      <c r="L143" s="338"/>
    </row>
    <row r="144" spans="2:12" ht="37.5" customHeight="1">
      <c r="B144" s="563" t="s">
        <v>808</v>
      </c>
      <c r="C144" s="564"/>
      <c r="D144" s="564"/>
      <c r="E144" s="564"/>
      <c r="F144" s="564"/>
      <c r="G144" s="564"/>
      <c r="H144" s="564"/>
      <c r="I144" s="564"/>
      <c r="J144" s="564"/>
      <c r="K144" s="564"/>
      <c r="L144" s="565"/>
    </row>
    <row r="145" spans="2:12">
      <c r="B145" s="557" t="s">
        <v>363</v>
      </c>
      <c r="C145" s="558"/>
      <c r="D145" s="558"/>
      <c r="E145" s="558"/>
      <c r="F145" s="558"/>
      <c r="G145" s="558"/>
      <c r="H145" s="558"/>
      <c r="I145" s="558"/>
      <c r="J145" s="558"/>
      <c r="K145" s="558"/>
      <c r="L145" s="559"/>
    </row>
    <row r="146" spans="2:12">
      <c r="B146" s="332"/>
      <c r="C146" s="333"/>
      <c r="D146" s="333"/>
      <c r="E146" s="333"/>
      <c r="F146" s="333"/>
      <c r="G146" s="333"/>
      <c r="H146" s="333"/>
      <c r="I146" s="333"/>
      <c r="J146" s="334"/>
      <c r="K146" s="334"/>
      <c r="L146" s="335"/>
    </row>
    <row r="147" spans="2:12" ht="38.25">
      <c r="B147" s="394" t="s">
        <v>142</v>
      </c>
      <c r="C147" s="394" t="s">
        <v>143</v>
      </c>
      <c r="D147" s="394" t="s">
        <v>144</v>
      </c>
      <c r="E147" s="394" t="s">
        <v>145</v>
      </c>
      <c r="F147" s="394" t="s">
        <v>146</v>
      </c>
      <c r="G147" s="394" t="s">
        <v>147</v>
      </c>
      <c r="H147" s="394" t="s">
        <v>148</v>
      </c>
      <c r="I147" s="394" t="s">
        <v>149</v>
      </c>
      <c r="J147" s="394" t="s">
        <v>150</v>
      </c>
      <c r="K147" s="394" t="s">
        <v>184</v>
      </c>
      <c r="L147" s="394" t="s">
        <v>185</v>
      </c>
    </row>
    <row r="148" spans="2:12" ht="62.25" customHeight="1">
      <c r="B148" s="336" t="s">
        <v>791</v>
      </c>
      <c r="C148" s="336" t="s">
        <v>792</v>
      </c>
      <c r="D148" s="328" t="s">
        <v>492</v>
      </c>
      <c r="E148" s="328" t="s">
        <v>651</v>
      </c>
      <c r="F148" s="336" t="s">
        <v>793</v>
      </c>
      <c r="G148" s="336" t="s">
        <v>438</v>
      </c>
      <c r="H148" s="344" t="s">
        <v>368</v>
      </c>
      <c r="I148" s="327" t="s">
        <v>264</v>
      </c>
      <c r="J148" s="347">
        <v>329</v>
      </c>
      <c r="K148" s="337">
        <v>0</v>
      </c>
      <c r="L148" s="337">
        <v>0</v>
      </c>
    </row>
    <row r="149" spans="2:12" ht="62.25" customHeight="1">
      <c r="B149" s="336" t="s">
        <v>794</v>
      </c>
      <c r="C149" s="336" t="s">
        <v>795</v>
      </c>
      <c r="D149" s="328" t="s">
        <v>567</v>
      </c>
      <c r="E149" s="328" t="s">
        <v>651</v>
      </c>
      <c r="F149" s="336" t="s">
        <v>796</v>
      </c>
      <c r="G149" s="336" t="s">
        <v>438</v>
      </c>
      <c r="H149" s="344" t="s">
        <v>368</v>
      </c>
      <c r="I149" s="327" t="s">
        <v>264</v>
      </c>
      <c r="J149" s="347">
        <v>329</v>
      </c>
      <c r="K149" s="327">
        <v>0</v>
      </c>
      <c r="L149" s="327">
        <v>0</v>
      </c>
    </row>
    <row r="150" spans="2:12" ht="62.25" customHeight="1">
      <c r="B150" s="336" t="s">
        <v>797</v>
      </c>
      <c r="C150" s="336" t="s">
        <v>798</v>
      </c>
      <c r="D150" s="328" t="s">
        <v>660</v>
      </c>
      <c r="E150" s="328" t="s">
        <v>661</v>
      </c>
      <c r="F150" s="336" t="s">
        <v>799</v>
      </c>
      <c r="G150" s="336" t="s">
        <v>438</v>
      </c>
      <c r="H150" s="344" t="s">
        <v>368</v>
      </c>
      <c r="I150" s="327" t="s">
        <v>264</v>
      </c>
      <c r="J150" s="348">
        <v>1</v>
      </c>
      <c r="K150" s="327">
        <v>0</v>
      </c>
      <c r="L150" s="327">
        <v>0</v>
      </c>
    </row>
    <row r="151" spans="2:12" ht="62.25" customHeight="1">
      <c r="B151" s="336" t="s">
        <v>800</v>
      </c>
      <c r="C151" s="336" t="s">
        <v>801</v>
      </c>
      <c r="D151" s="328" t="s">
        <v>520</v>
      </c>
      <c r="E151" s="328" t="s">
        <v>661</v>
      </c>
      <c r="F151" s="336" t="s">
        <v>802</v>
      </c>
      <c r="G151" s="336" t="s">
        <v>438</v>
      </c>
      <c r="H151" s="344" t="s">
        <v>368</v>
      </c>
      <c r="I151" s="327" t="s">
        <v>264</v>
      </c>
      <c r="J151" s="347">
        <v>329</v>
      </c>
      <c r="K151" s="327">
        <v>0</v>
      </c>
      <c r="L151" s="327">
        <v>0</v>
      </c>
    </row>
    <row r="152" spans="2:12" ht="14.25" customHeight="1"/>
    <row r="153" spans="2:12" ht="27.75" customHeight="1">
      <c r="B153" s="544" t="s">
        <v>848</v>
      </c>
      <c r="C153" s="545"/>
      <c r="D153" s="545"/>
      <c r="E153" s="545"/>
      <c r="F153" s="545"/>
      <c r="G153" s="545"/>
      <c r="H153" s="545"/>
      <c r="I153" s="545"/>
      <c r="J153" s="545"/>
      <c r="K153" s="545"/>
      <c r="L153" s="546"/>
    </row>
    <row r="154" spans="2:12" ht="30" customHeight="1">
      <c r="B154" s="544" t="s">
        <v>473</v>
      </c>
      <c r="C154" s="545"/>
      <c r="D154" s="545"/>
      <c r="E154" s="545"/>
      <c r="F154" s="545"/>
      <c r="G154" s="545"/>
      <c r="H154" s="545"/>
      <c r="I154" s="545"/>
      <c r="J154" s="545"/>
      <c r="K154" s="545"/>
      <c r="L154" s="546"/>
    </row>
    <row r="155" spans="2:12">
      <c r="B155" s="318"/>
      <c r="C155" s="319"/>
      <c r="D155" s="319"/>
      <c r="E155" s="319"/>
      <c r="F155" s="319"/>
      <c r="G155" s="319"/>
      <c r="H155" s="319"/>
      <c r="I155" s="319"/>
      <c r="J155" s="320"/>
      <c r="K155" s="320"/>
      <c r="L155" s="321"/>
    </row>
    <row r="156" spans="2:12" ht="38.25">
      <c r="B156" s="394" t="s">
        <v>142</v>
      </c>
      <c r="C156" s="394" t="s">
        <v>143</v>
      </c>
      <c r="D156" s="394" t="s">
        <v>144</v>
      </c>
      <c r="E156" s="394" t="s">
        <v>145</v>
      </c>
      <c r="F156" s="394" t="s">
        <v>146</v>
      </c>
      <c r="G156" s="394" t="s">
        <v>147</v>
      </c>
      <c r="H156" s="394" t="s">
        <v>148</v>
      </c>
      <c r="I156" s="394" t="s">
        <v>149</v>
      </c>
      <c r="J156" s="394" t="s">
        <v>150</v>
      </c>
      <c r="K156" s="394" t="s">
        <v>184</v>
      </c>
      <c r="L156" s="394" t="s">
        <v>185</v>
      </c>
    </row>
    <row r="157" spans="2:12" ht="111.75" customHeight="1">
      <c r="B157" s="376" t="s">
        <v>365</v>
      </c>
      <c r="C157" s="376" t="s">
        <v>364</v>
      </c>
      <c r="D157" s="397" t="s">
        <v>492</v>
      </c>
      <c r="E157" s="388" t="s">
        <v>849</v>
      </c>
      <c r="F157" s="389" t="s">
        <v>367</v>
      </c>
      <c r="G157" s="389" t="s">
        <v>366</v>
      </c>
      <c r="H157" s="388" t="s">
        <v>368</v>
      </c>
      <c r="I157" s="388" t="s">
        <v>653</v>
      </c>
      <c r="J157" s="388">
        <v>100</v>
      </c>
      <c r="K157" s="388">
        <v>100</v>
      </c>
      <c r="L157" s="388">
        <v>0</v>
      </c>
    </row>
    <row r="158" spans="2:12" ht="99.75" customHeight="1">
      <c r="B158" s="376" t="s">
        <v>370</v>
      </c>
      <c r="C158" s="376" t="s">
        <v>369</v>
      </c>
      <c r="D158" s="397" t="s">
        <v>567</v>
      </c>
      <c r="E158" s="388" t="s">
        <v>661</v>
      </c>
      <c r="F158" s="389" t="s">
        <v>371</v>
      </c>
      <c r="G158" s="389" t="s">
        <v>366</v>
      </c>
      <c r="H158" s="388" t="s">
        <v>368</v>
      </c>
      <c r="I158" s="388" t="s">
        <v>653</v>
      </c>
      <c r="J158" s="388">
        <v>100</v>
      </c>
      <c r="K158" s="388">
        <v>100</v>
      </c>
      <c r="L158" s="388">
        <v>0</v>
      </c>
    </row>
    <row r="159" spans="2:12" ht="76.5" customHeight="1">
      <c r="B159" s="377" t="s">
        <v>850</v>
      </c>
      <c r="C159" s="376" t="s">
        <v>372</v>
      </c>
      <c r="D159" s="566" t="s">
        <v>502</v>
      </c>
      <c r="E159" s="388" t="s">
        <v>661</v>
      </c>
      <c r="F159" s="389" t="s">
        <v>373</v>
      </c>
      <c r="G159" s="567" t="s">
        <v>366</v>
      </c>
      <c r="H159" s="388" t="s">
        <v>368</v>
      </c>
      <c r="I159" s="388" t="s">
        <v>653</v>
      </c>
      <c r="J159" s="388">
        <v>6</v>
      </c>
      <c r="K159" s="388">
        <v>6</v>
      </c>
      <c r="L159" s="388">
        <v>0</v>
      </c>
    </row>
    <row r="160" spans="2:12" ht="75.75" customHeight="1">
      <c r="B160" s="376" t="s">
        <v>851</v>
      </c>
      <c r="C160" s="376" t="s">
        <v>374</v>
      </c>
      <c r="D160" s="566"/>
      <c r="E160" s="388" t="s">
        <v>661</v>
      </c>
      <c r="F160" s="389" t="s">
        <v>852</v>
      </c>
      <c r="G160" s="567"/>
      <c r="H160" s="388" t="s">
        <v>368</v>
      </c>
      <c r="I160" s="388" t="s">
        <v>284</v>
      </c>
      <c r="J160" s="388" t="s">
        <v>390</v>
      </c>
      <c r="K160" s="388">
        <v>100</v>
      </c>
      <c r="L160" s="388">
        <v>0</v>
      </c>
    </row>
    <row r="161" spans="2:12" ht="60">
      <c r="B161" s="376" t="s">
        <v>376</v>
      </c>
      <c r="C161" s="376" t="s">
        <v>375</v>
      </c>
      <c r="D161" s="566" t="s">
        <v>853</v>
      </c>
      <c r="E161" s="388" t="s">
        <v>661</v>
      </c>
      <c r="F161" s="389" t="s">
        <v>377</v>
      </c>
      <c r="G161" s="389" t="s">
        <v>366</v>
      </c>
      <c r="H161" s="388" t="s">
        <v>368</v>
      </c>
      <c r="I161" s="388" t="s">
        <v>284</v>
      </c>
      <c r="J161" s="388">
        <v>100</v>
      </c>
      <c r="K161" s="388">
        <v>100</v>
      </c>
      <c r="L161" s="388">
        <v>0</v>
      </c>
    </row>
    <row r="162" spans="2:12" ht="48">
      <c r="B162" s="376" t="s">
        <v>379</v>
      </c>
      <c r="C162" s="376" t="s">
        <v>378</v>
      </c>
      <c r="D162" s="566"/>
      <c r="E162" s="388" t="s">
        <v>661</v>
      </c>
      <c r="F162" s="389" t="s">
        <v>381</v>
      </c>
      <c r="G162" s="389" t="s">
        <v>380</v>
      </c>
      <c r="H162" s="388" t="s">
        <v>368</v>
      </c>
      <c r="I162" s="388" t="s">
        <v>653</v>
      </c>
      <c r="J162" s="388">
        <v>100</v>
      </c>
      <c r="K162" s="388">
        <v>100</v>
      </c>
      <c r="L162" s="388">
        <v>100</v>
      </c>
    </row>
    <row r="163" spans="2:12" ht="81" customHeight="1">
      <c r="B163" s="376" t="s">
        <v>383</v>
      </c>
      <c r="C163" s="376" t="s">
        <v>382</v>
      </c>
      <c r="D163" s="566"/>
      <c r="E163" s="388" t="s">
        <v>661</v>
      </c>
      <c r="F163" s="389" t="s">
        <v>384</v>
      </c>
      <c r="G163" s="389" t="s">
        <v>366</v>
      </c>
      <c r="H163" s="388" t="s">
        <v>368</v>
      </c>
      <c r="I163" s="388" t="s">
        <v>284</v>
      </c>
      <c r="J163" s="388">
        <v>31.9</v>
      </c>
      <c r="K163" s="388">
        <v>30</v>
      </c>
      <c r="L163" s="388">
        <v>30.2</v>
      </c>
    </row>
    <row r="165" spans="2:12" ht="26.25" customHeight="1">
      <c r="B165" s="544" t="s">
        <v>854</v>
      </c>
      <c r="C165" s="545"/>
      <c r="D165" s="545"/>
      <c r="E165" s="545"/>
      <c r="F165" s="545"/>
      <c r="G165" s="545"/>
      <c r="H165" s="545"/>
      <c r="I165" s="545"/>
      <c r="J165" s="545"/>
      <c r="K165" s="545"/>
      <c r="L165" s="546"/>
    </row>
    <row r="166" spans="2:12" ht="30.75" customHeight="1">
      <c r="B166" s="544" t="s">
        <v>473</v>
      </c>
      <c r="C166" s="545"/>
      <c r="D166" s="545"/>
      <c r="E166" s="545"/>
      <c r="F166" s="545"/>
      <c r="G166" s="545"/>
      <c r="H166" s="545"/>
      <c r="I166" s="545"/>
      <c r="J166" s="545"/>
      <c r="K166" s="545"/>
      <c r="L166" s="546"/>
    </row>
    <row r="167" spans="2:12">
      <c r="B167" s="318"/>
      <c r="C167" s="319"/>
      <c r="D167" s="319"/>
      <c r="E167" s="319"/>
      <c r="F167" s="319"/>
      <c r="G167" s="319"/>
      <c r="H167" s="319"/>
      <c r="I167" s="319"/>
      <c r="J167" s="320"/>
      <c r="K167" s="320"/>
      <c r="L167" s="321"/>
    </row>
    <row r="168" spans="2:12" ht="38.25">
      <c r="B168" s="394" t="s">
        <v>142</v>
      </c>
      <c r="C168" s="394" t="s">
        <v>143</v>
      </c>
      <c r="D168" s="394" t="s">
        <v>144</v>
      </c>
      <c r="E168" s="394" t="s">
        <v>145</v>
      </c>
      <c r="F168" s="394" t="s">
        <v>146</v>
      </c>
      <c r="G168" s="394" t="s">
        <v>147</v>
      </c>
      <c r="H168" s="394" t="s">
        <v>148</v>
      </c>
      <c r="I168" s="394" t="s">
        <v>149</v>
      </c>
      <c r="J168" s="394" t="s">
        <v>150</v>
      </c>
      <c r="K168" s="394" t="s">
        <v>184</v>
      </c>
      <c r="L168" s="394" t="s">
        <v>185</v>
      </c>
    </row>
    <row r="169" spans="2:12" ht="78.75">
      <c r="B169" s="388" t="s">
        <v>387</v>
      </c>
      <c r="C169" s="388" t="s">
        <v>386</v>
      </c>
      <c r="D169" s="388" t="s">
        <v>855</v>
      </c>
      <c r="E169" s="388" t="s">
        <v>856</v>
      </c>
      <c r="F169" s="388" t="s">
        <v>389</v>
      </c>
      <c r="G169" s="388" t="s">
        <v>388</v>
      </c>
      <c r="H169" s="388" t="s">
        <v>385</v>
      </c>
      <c r="I169" s="388" t="s">
        <v>857</v>
      </c>
      <c r="J169" s="378">
        <v>2.1</v>
      </c>
      <c r="K169" s="388">
        <v>4</v>
      </c>
      <c r="L169" s="388">
        <v>3.1</v>
      </c>
    </row>
    <row r="170" spans="2:12" ht="56.25">
      <c r="B170" s="388" t="s">
        <v>392</v>
      </c>
      <c r="C170" s="388" t="s">
        <v>391</v>
      </c>
      <c r="D170" s="534" t="s">
        <v>858</v>
      </c>
      <c r="E170" s="388" t="s">
        <v>493</v>
      </c>
      <c r="F170" s="388" t="s">
        <v>394</v>
      </c>
      <c r="G170" s="379" t="s">
        <v>393</v>
      </c>
      <c r="H170" s="388" t="s">
        <v>368</v>
      </c>
      <c r="I170" s="379" t="s">
        <v>653</v>
      </c>
      <c r="J170" s="378">
        <v>100</v>
      </c>
      <c r="K170" s="388">
        <v>100</v>
      </c>
      <c r="L170" s="388">
        <v>0</v>
      </c>
    </row>
    <row r="171" spans="2:12" ht="84" customHeight="1">
      <c r="B171" s="388" t="s">
        <v>396</v>
      </c>
      <c r="C171" s="388" t="s">
        <v>395</v>
      </c>
      <c r="D171" s="534"/>
      <c r="E171" s="388" t="s">
        <v>493</v>
      </c>
      <c r="F171" s="388" t="s">
        <v>397</v>
      </c>
      <c r="G171" s="388" t="s">
        <v>366</v>
      </c>
      <c r="H171" s="388" t="s">
        <v>368</v>
      </c>
      <c r="I171" s="379" t="s">
        <v>857</v>
      </c>
      <c r="J171" s="378">
        <v>14.3</v>
      </c>
      <c r="K171" s="388">
        <v>15</v>
      </c>
      <c r="L171" s="388">
        <v>166.7</v>
      </c>
    </row>
    <row r="172" spans="2:12" ht="105.75" customHeight="1">
      <c r="B172" s="388" t="s">
        <v>399</v>
      </c>
      <c r="C172" s="388" t="s">
        <v>398</v>
      </c>
      <c r="D172" s="534"/>
      <c r="E172" s="388" t="s">
        <v>493</v>
      </c>
      <c r="F172" s="388" t="s">
        <v>400</v>
      </c>
      <c r="G172" s="388" t="s">
        <v>380</v>
      </c>
      <c r="H172" s="388" t="s">
        <v>368</v>
      </c>
      <c r="I172" s="379" t="s">
        <v>653</v>
      </c>
      <c r="J172" s="378">
        <v>97.916666666666671</v>
      </c>
      <c r="K172" s="388">
        <v>98</v>
      </c>
      <c r="L172" s="388">
        <v>0</v>
      </c>
    </row>
    <row r="173" spans="2:12" ht="68.25" customHeight="1">
      <c r="B173" s="388" t="s">
        <v>402</v>
      </c>
      <c r="C173" s="388" t="s">
        <v>401</v>
      </c>
      <c r="D173" s="534"/>
      <c r="E173" s="388" t="s">
        <v>493</v>
      </c>
      <c r="F173" s="388" t="s">
        <v>403</v>
      </c>
      <c r="G173" s="388" t="s">
        <v>366</v>
      </c>
      <c r="H173" s="388" t="s">
        <v>368</v>
      </c>
      <c r="I173" s="388" t="s">
        <v>653</v>
      </c>
      <c r="J173" s="378">
        <v>90.322580645161295</v>
      </c>
      <c r="K173" s="388">
        <v>90</v>
      </c>
      <c r="L173" s="388">
        <v>0</v>
      </c>
    </row>
    <row r="174" spans="2:12" ht="99.75" customHeight="1">
      <c r="B174" s="388" t="s">
        <v>405</v>
      </c>
      <c r="C174" s="388" t="s">
        <v>404</v>
      </c>
      <c r="D174" s="534"/>
      <c r="E174" s="388" t="s">
        <v>493</v>
      </c>
      <c r="F174" s="388" t="s">
        <v>406</v>
      </c>
      <c r="G174" s="388" t="s">
        <v>366</v>
      </c>
      <c r="H174" s="388" t="s">
        <v>368</v>
      </c>
      <c r="I174" s="379" t="s">
        <v>653</v>
      </c>
      <c r="J174" s="378">
        <v>44</v>
      </c>
      <c r="K174" s="388">
        <v>40</v>
      </c>
      <c r="L174" s="388">
        <v>0</v>
      </c>
    </row>
    <row r="175" spans="2:12" ht="56.25">
      <c r="B175" s="388" t="s">
        <v>408</v>
      </c>
      <c r="C175" s="260" t="s">
        <v>407</v>
      </c>
      <c r="D175" s="534"/>
      <c r="E175" s="388" t="s">
        <v>493</v>
      </c>
      <c r="F175" s="388" t="s">
        <v>409</v>
      </c>
      <c r="G175" s="388" t="s">
        <v>366</v>
      </c>
      <c r="H175" s="388" t="s">
        <v>368</v>
      </c>
      <c r="I175" s="379" t="s">
        <v>653</v>
      </c>
      <c r="J175" s="378">
        <v>50.892857142857146</v>
      </c>
      <c r="K175" s="388">
        <v>50</v>
      </c>
      <c r="L175" s="388">
        <v>0</v>
      </c>
    </row>
    <row r="176" spans="2:12" ht="40.5" customHeight="1">
      <c r="B176" s="388" t="s">
        <v>410</v>
      </c>
      <c r="C176" s="388" t="s">
        <v>375</v>
      </c>
      <c r="D176" s="534" t="s">
        <v>859</v>
      </c>
      <c r="E176" s="388" t="s">
        <v>493</v>
      </c>
      <c r="F176" s="260" t="s">
        <v>411</v>
      </c>
      <c r="G176" s="259" t="s">
        <v>393</v>
      </c>
      <c r="H176" s="388" t="s">
        <v>368</v>
      </c>
      <c r="I176" s="388" t="s">
        <v>653</v>
      </c>
      <c r="J176" s="378">
        <v>100</v>
      </c>
      <c r="K176" s="388">
        <v>100</v>
      </c>
      <c r="L176" s="388">
        <v>0</v>
      </c>
    </row>
    <row r="177" spans="2:12" ht="44.25" customHeight="1">
      <c r="B177" s="388" t="s">
        <v>413</v>
      </c>
      <c r="C177" s="390" t="s">
        <v>412</v>
      </c>
      <c r="D177" s="534"/>
      <c r="E177" s="388" t="s">
        <v>493</v>
      </c>
      <c r="F177" s="380" t="s">
        <v>415</v>
      </c>
      <c r="G177" s="388" t="s">
        <v>414</v>
      </c>
      <c r="H177" s="388" t="s">
        <v>368</v>
      </c>
      <c r="I177" s="388" t="s">
        <v>653</v>
      </c>
      <c r="J177" s="378">
        <v>100</v>
      </c>
      <c r="K177" s="388">
        <v>100</v>
      </c>
      <c r="L177" s="388">
        <v>100</v>
      </c>
    </row>
    <row r="178" spans="2:12" ht="42" customHeight="1">
      <c r="B178" s="388" t="s">
        <v>417</v>
      </c>
      <c r="C178" s="390" t="s">
        <v>416</v>
      </c>
      <c r="D178" s="534"/>
      <c r="E178" s="388" t="s">
        <v>493</v>
      </c>
      <c r="F178" s="380" t="s">
        <v>418</v>
      </c>
      <c r="G178" s="388" t="s">
        <v>393</v>
      </c>
      <c r="H178" s="388" t="s">
        <v>368</v>
      </c>
      <c r="I178" s="388" t="s">
        <v>653</v>
      </c>
      <c r="J178" s="378">
        <v>100</v>
      </c>
      <c r="K178" s="388">
        <v>100</v>
      </c>
      <c r="L178" s="388">
        <v>0</v>
      </c>
    </row>
    <row r="179" spans="2:12" ht="18.75" customHeight="1"/>
    <row r="180" spans="2:12" ht="24" customHeight="1">
      <c r="B180" s="544" t="s">
        <v>860</v>
      </c>
      <c r="C180" s="545"/>
      <c r="D180" s="545"/>
      <c r="E180" s="545"/>
      <c r="F180" s="545"/>
      <c r="G180" s="545"/>
      <c r="H180" s="545"/>
      <c r="I180" s="545"/>
      <c r="J180" s="545"/>
      <c r="K180" s="545"/>
      <c r="L180" s="546"/>
    </row>
    <row r="181" spans="2:12" ht="21.75" customHeight="1">
      <c r="B181" s="544" t="s">
        <v>473</v>
      </c>
      <c r="C181" s="545"/>
      <c r="D181" s="545"/>
      <c r="E181" s="545"/>
      <c r="F181" s="545"/>
      <c r="G181" s="545"/>
      <c r="H181" s="545"/>
      <c r="I181" s="545"/>
      <c r="J181" s="545"/>
      <c r="K181" s="545"/>
      <c r="L181" s="546"/>
    </row>
    <row r="182" spans="2:12">
      <c r="B182" s="318"/>
      <c r="C182" s="319"/>
      <c r="D182" s="319"/>
      <c r="E182" s="319"/>
      <c r="F182" s="319"/>
      <c r="G182" s="319"/>
      <c r="H182" s="319"/>
      <c r="I182" s="319"/>
      <c r="J182" s="320"/>
      <c r="K182" s="320"/>
      <c r="L182" s="321"/>
    </row>
    <row r="183" spans="2:12" ht="38.25">
      <c r="B183" s="394" t="s">
        <v>142</v>
      </c>
      <c r="C183" s="394" t="s">
        <v>143</v>
      </c>
      <c r="D183" s="394" t="s">
        <v>144</v>
      </c>
      <c r="E183" s="394" t="s">
        <v>145</v>
      </c>
      <c r="F183" s="394" t="s">
        <v>146</v>
      </c>
      <c r="G183" s="394" t="s">
        <v>147</v>
      </c>
      <c r="H183" s="394" t="s">
        <v>148</v>
      </c>
      <c r="I183" s="394" t="s">
        <v>149</v>
      </c>
      <c r="J183" s="394" t="s">
        <v>150</v>
      </c>
      <c r="K183" s="394" t="s">
        <v>184</v>
      </c>
      <c r="L183" s="394" t="s">
        <v>185</v>
      </c>
    </row>
    <row r="184" spans="2:12" ht="56.25">
      <c r="B184" s="258" t="s">
        <v>420</v>
      </c>
      <c r="C184" s="257" t="s">
        <v>419</v>
      </c>
      <c r="D184" s="388" t="s">
        <v>567</v>
      </c>
      <c r="E184" s="388" t="s">
        <v>856</v>
      </c>
      <c r="F184" s="257" t="s">
        <v>421</v>
      </c>
      <c r="G184" s="381" t="s">
        <v>393</v>
      </c>
      <c r="H184" s="388" t="s">
        <v>368</v>
      </c>
      <c r="I184" s="388" t="s">
        <v>653</v>
      </c>
      <c r="J184" s="378">
        <v>10.5</v>
      </c>
      <c r="K184" s="388">
        <v>5</v>
      </c>
      <c r="L184" s="388">
        <v>0</v>
      </c>
    </row>
    <row r="185" spans="2:12" ht="101.25">
      <c r="B185" s="261" t="s">
        <v>423</v>
      </c>
      <c r="C185" s="263" t="s">
        <v>422</v>
      </c>
      <c r="D185" s="534" t="s">
        <v>858</v>
      </c>
      <c r="E185" s="388" t="s">
        <v>493</v>
      </c>
      <c r="F185" s="259" t="s">
        <v>424</v>
      </c>
      <c r="G185" s="257" t="s">
        <v>393</v>
      </c>
      <c r="H185" s="388" t="s">
        <v>368</v>
      </c>
      <c r="I185" s="388" t="s">
        <v>653</v>
      </c>
      <c r="J185" s="378">
        <v>72.400000000000006</v>
      </c>
      <c r="K185" s="388">
        <v>70</v>
      </c>
      <c r="L185" s="388">
        <v>0</v>
      </c>
    </row>
    <row r="186" spans="2:12" ht="78.75">
      <c r="B186" s="261" t="s">
        <v>426</v>
      </c>
      <c r="C186" s="260" t="s">
        <v>425</v>
      </c>
      <c r="D186" s="534"/>
      <c r="E186" s="388" t="s">
        <v>493</v>
      </c>
      <c r="F186" s="259" t="s">
        <v>427</v>
      </c>
      <c r="G186" s="262" t="s">
        <v>393</v>
      </c>
      <c r="H186" s="388" t="s">
        <v>368</v>
      </c>
      <c r="I186" s="388" t="s">
        <v>653</v>
      </c>
      <c r="J186" s="378">
        <v>100</v>
      </c>
      <c r="K186" s="388">
        <v>100</v>
      </c>
      <c r="L186" s="388">
        <v>0</v>
      </c>
    </row>
    <row r="187" spans="2:12" ht="101.25">
      <c r="B187" s="263" t="s">
        <v>429</v>
      </c>
      <c r="C187" s="390" t="s">
        <v>428</v>
      </c>
      <c r="D187" s="534"/>
      <c r="E187" s="388" t="s">
        <v>493</v>
      </c>
      <c r="F187" s="260" t="s">
        <v>430</v>
      </c>
      <c r="G187" s="262" t="s">
        <v>414</v>
      </c>
      <c r="H187" s="388" t="s">
        <v>368</v>
      </c>
      <c r="I187" s="388" t="s">
        <v>653</v>
      </c>
      <c r="J187" s="378">
        <v>95.2</v>
      </c>
      <c r="K187" s="388">
        <v>95</v>
      </c>
      <c r="L187" s="388">
        <v>0</v>
      </c>
    </row>
    <row r="188" spans="2:12" ht="57.75" customHeight="1">
      <c r="B188" s="263" t="s">
        <v>410</v>
      </c>
      <c r="C188" s="388" t="s">
        <v>375</v>
      </c>
      <c r="D188" s="534" t="s">
        <v>520</v>
      </c>
      <c r="E188" s="388" t="s">
        <v>493</v>
      </c>
      <c r="F188" s="260" t="s">
        <v>431</v>
      </c>
      <c r="G188" s="259" t="s">
        <v>393</v>
      </c>
      <c r="H188" s="388" t="s">
        <v>368</v>
      </c>
      <c r="I188" s="388" t="s">
        <v>653</v>
      </c>
      <c r="J188" s="378">
        <v>100</v>
      </c>
      <c r="K188" s="388">
        <v>100</v>
      </c>
      <c r="L188" s="388">
        <v>0</v>
      </c>
    </row>
    <row r="189" spans="2:12" ht="45">
      <c r="B189" s="263" t="s">
        <v>433</v>
      </c>
      <c r="C189" s="260" t="s">
        <v>432</v>
      </c>
      <c r="D189" s="534"/>
      <c r="E189" s="388" t="s">
        <v>493</v>
      </c>
      <c r="F189" s="260" t="s">
        <v>435</v>
      </c>
      <c r="G189" s="264" t="s">
        <v>434</v>
      </c>
      <c r="H189" s="388" t="s">
        <v>368</v>
      </c>
      <c r="I189" s="388" t="s">
        <v>653</v>
      </c>
      <c r="J189" s="378">
        <v>100</v>
      </c>
      <c r="K189" s="388">
        <v>100</v>
      </c>
      <c r="L189" s="388">
        <v>0</v>
      </c>
    </row>
    <row r="190" spans="2:12">
      <c r="B190" s="331"/>
      <c r="C190" s="330"/>
      <c r="D190" s="330"/>
      <c r="E190" s="330"/>
      <c r="F190" s="330"/>
      <c r="G190" s="330"/>
      <c r="H190" s="330"/>
      <c r="I190" s="330"/>
      <c r="J190" s="331"/>
      <c r="K190" s="331"/>
      <c r="L190" s="331"/>
    </row>
    <row r="191" spans="2:12" ht="23.25" customHeight="1">
      <c r="B191" s="544" t="s">
        <v>861</v>
      </c>
      <c r="C191" s="545"/>
      <c r="D191" s="545"/>
      <c r="E191" s="545"/>
      <c r="F191" s="545"/>
      <c r="G191" s="545"/>
      <c r="H191" s="545"/>
      <c r="I191" s="545"/>
      <c r="J191" s="545"/>
      <c r="K191" s="545"/>
      <c r="L191" s="546"/>
    </row>
    <row r="192" spans="2:12" ht="20.25" customHeight="1">
      <c r="B192" s="544" t="s">
        <v>473</v>
      </c>
      <c r="C192" s="545"/>
      <c r="D192" s="545"/>
      <c r="E192" s="545"/>
      <c r="F192" s="545"/>
      <c r="G192" s="545"/>
      <c r="H192" s="545"/>
      <c r="I192" s="545"/>
      <c r="J192" s="545"/>
      <c r="K192" s="545"/>
      <c r="L192" s="546"/>
    </row>
    <row r="193" spans="2:12">
      <c r="B193" s="318"/>
      <c r="C193" s="319"/>
      <c r="D193" s="319"/>
      <c r="E193" s="319"/>
      <c r="F193" s="319"/>
      <c r="G193" s="319"/>
      <c r="H193" s="319"/>
      <c r="I193" s="319"/>
      <c r="J193" s="320"/>
      <c r="K193" s="320"/>
      <c r="L193" s="321"/>
    </row>
    <row r="194" spans="2:12" ht="38.25">
      <c r="B194" s="394" t="s">
        <v>142</v>
      </c>
      <c r="C194" s="394" t="s">
        <v>143</v>
      </c>
      <c r="D194" s="394" t="s">
        <v>144</v>
      </c>
      <c r="E194" s="394" t="s">
        <v>145</v>
      </c>
      <c r="F194" s="394" t="s">
        <v>146</v>
      </c>
      <c r="G194" s="394" t="s">
        <v>147</v>
      </c>
      <c r="H194" s="394" t="s">
        <v>148</v>
      </c>
      <c r="I194" s="394" t="s">
        <v>149</v>
      </c>
      <c r="J194" s="394" t="s">
        <v>150</v>
      </c>
      <c r="K194" s="394" t="s">
        <v>184</v>
      </c>
      <c r="L194" s="394" t="s">
        <v>185</v>
      </c>
    </row>
    <row r="195" spans="2:12" ht="59.25" customHeight="1">
      <c r="B195" s="258" t="s">
        <v>452</v>
      </c>
      <c r="C195" s="257" t="s">
        <v>451</v>
      </c>
      <c r="D195" s="379" t="s">
        <v>492</v>
      </c>
      <c r="E195" s="388" t="s">
        <v>856</v>
      </c>
      <c r="F195" s="257" t="s">
        <v>453</v>
      </c>
      <c r="G195" s="257" t="s">
        <v>393</v>
      </c>
      <c r="H195" s="259" t="s">
        <v>454</v>
      </c>
      <c r="I195" s="388" t="s">
        <v>653</v>
      </c>
      <c r="J195" s="378" t="s">
        <v>862</v>
      </c>
      <c r="K195" s="388" t="s">
        <v>862</v>
      </c>
      <c r="L195" s="388" t="s">
        <v>862</v>
      </c>
    </row>
    <row r="196" spans="2:12" ht="45.75" customHeight="1">
      <c r="B196" s="261" t="s">
        <v>456</v>
      </c>
      <c r="C196" s="260" t="s">
        <v>455</v>
      </c>
      <c r="D196" s="379" t="s">
        <v>567</v>
      </c>
      <c r="E196" s="388" t="s">
        <v>856</v>
      </c>
      <c r="F196" s="257" t="s">
        <v>457</v>
      </c>
      <c r="G196" s="257" t="s">
        <v>393</v>
      </c>
      <c r="H196" s="259" t="s">
        <v>368</v>
      </c>
      <c r="I196" s="388" t="s">
        <v>653</v>
      </c>
      <c r="J196" s="378">
        <v>159.69999999999999</v>
      </c>
      <c r="K196" s="388">
        <v>100</v>
      </c>
      <c r="L196" s="388">
        <v>0</v>
      </c>
    </row>
    <row r="197" spans="2:12" ht="53.25" customHeight="1">
      <c r="B197" s="261" t="s">
        <v>459</v>
      </c>
      <c r="C197" s="260" t="s">
        <v>458</v>
      </c>
      <c r="D197" s="534" t="s">
        <v>858</v>
      </c>
      <c r="E197" s="388" t="s">
        <v>493</v>
      </c>
      <c r="F197" s="259" t="s">
        <v>460</v>
      </c>
      <c r="G197" s="257" t="s">
        <v>393</v>
      </c>
      <c r="H197" s="259" t="s">
        <v>368</v>
      </c>
      <c r="I197" s="388" t="s">
        <v>653</v>
      </c>
      <c r="J197" s="378">
        <v>23.2</v>
      </c>
      <c r="K197" s="388">
        <v>20</v>
      </c>
      <c r="L197" s="388">
        <v>0</v>
      </c>
    </row>
    <row r="198" spans="2:12" ht="45">
      <c r="B198" s="261" t="s">
        <v>462</v>
      </c>
      <c r="C198" s="260" t="s">
        <v>461</v>
      </c>
      <c r="D198" s="534"/>
      <c r="E198" s="388" t="s">
        <v>493</v>
      </c>
      <c r="F198" s="259" t="s">
        <v>463</v>
      </c>
      <c r="G198" s="257" t="s">
        <v>393</v>
      </c>
      <c r="H198" s="259" t="s">
        <v>368</v>
      </c>
      <c r="I198" s="388" t="s">
        <v>653</v>
      </c>
      <c r="J198" s="378">
        <v>132.80000000000001</v>
      </c>
      <c r="K198" s="388">
        <v>100</v>
      </c>
      <c r="L198" s="388">
        <v>0</v>
      </c>
    </row>
    <row r="199" spans="2:12" ht="45.75" customHeight="1">
      <c r="B199" s="261" t="s">
        <v>465</v>
      </c>
      <c r="C199" s="260" t="s">
        <v>464</v>
      </c>
      <c r="D199" s="534"/>
      <c r="E199" s="388" t="s">
        <v>493</v>
      </c>
      <c r="F199" s="259" t="s">
        <v>466</v>
      </c>
      <c r="G199" s="257" t="s">
        <v>393</v>
      </c>
      <c r="H199" s="259" t="s">
        <v>368</v>
      </c>
      <c r="I199" s="388" t="s">
        <v>653</v>
      </c>
      <c r="J199" s="378">
        <v>100</v>
      </c>
      <c r="K199" s="388">
        <v>100</v>
      </c>
      <c r="L199" s="388">
        <v>0</v>
      </c>
    </row>
    <row r="200" spans="2:12" ht="45">
      <c r="B200" s="261" t="s">
        <v>468</v>
      </c>
      <c r="C200" s="260" t="s">
        <v>467</v>
      </c>
      <c r="D200" s="534"/>
      <c r="E200" s="388" t="s">
        <v>493</v>
      </c>
      <c r="F200" s="259" t="s">
        <v>469</v>
      </c>
      <c r="G200" s="257" t="s">
        <v>393</v>
      </c>
      <c r="H200" s="259" t="s">
        <v>368</v>
      </c>
      <c r="I200" s="388" t="s">
        <v>653</v>
      </c>
      <c r="J200" s="378">
        <v>100</v>
      </c>
      <c r="K200" s="388">
        <v>100</v>
      </c>
      <c r="L200" s="388">
        <v>0</v>
      </c>
    </row>
    <row r="201" spans="2:12" ht="44.25" customHeight="1">
      <c r="B201" s="261" t="s">
        <v>471</v>
      </c>
      <c r="C201" s="260" t="s">
        <v>470</v>
      </c>
      <c r="D201" s="534"/>
      <c r="E201" s="388" t="s">
        <v>493</v>
      </c>
      <c r="F201" s="259" t="s">
        <v>472</v>
      </c>
      <c r="G201" s="257" t="s">
        <v>393</v>
      </c>
      <c r="H201" s="259" t="s">
        <v>368</v>
      </c>
      <c r="I201" s="388" t="s">
        <v>653</v>
      </c>
      <c r="J201" s="378">
        <v>100.3</v>
      </c>
      <c r="K201" s="388">
        <v>100</v>
      </c>
      <c r="L201" s="388">
        <v>0</v>
      </c>
    </row>
    <row r="202" spans="2:12" ht="56.25">
      <c r="B202" s="263" t="s">
        <v>410</v>
      </c>
      <c r="C202" s="388" t="s">
        <v>375</v>
      </c>
      <c r="D202" s="388" t="s">
        <v>520</v>
      </c>
      <c r="E202" s="388" t="s">
        <v>493</v>
      </c>
      <c r="F202" s="260" t="s">
        <v>431</v>
      </c>
      <c r="G202" s="259" t="s">
        <v>393</v>
      </c>
      <c r="H202" s="388" t="s">
        <v>368</v>
      </c>
      <c r="I202" s="388" t="s">
        <v>863</v>
      </c>
      <c r="J202" s="378">
        <v>100</v>
      </c>
      <c r="K202" s="388">
        <v>100</v>
      </c>
      <c r="L202" s="388">
        <v>0</v>
      </c>
    </row>
    <row r="203" spans="2:12">
      <c r="B203" s="331"/>
      <c r="C203" s="330"/>
      <c r="D203" s="330"/>
      <c r="E203" s="330"/>
      <c r="F203" s="330"/>
      <c r="G203" s="330"/>
      <c r="H203" s="330"/>
      <c r="I203" s="330"/>
      <c r="J203" s="331"/>
      <c r="K203" s="331"/>
      <c r="L203" s="331"/>
    </row>
    <row r="204" spans="2:12">
      <c r="B204" s="544" t="s">
        <v>861</v>
      </c>
      <c r="C204" s="545"/>
      <c r="D204" s="545"/>
      <c r="E204" s="545"/>
      <c r="F204" s="545"/>
      <c r="G204" s="545"/>
      <c r="H204" s="545"/>
      <c r="I204" s="545"/>
      <c r="J204" s="545"/>
      <c r="K204" s="545"/>
      <c r="L204" s="546"/>
    </row>
    <row r="205" spans="2:12">
      <c r="B205" s="544" t="s">
        <v>473</v>
      </c>
      <c r="C205" s="545"/>
      <c r="D205" s="545"/>
      <c r="E205" s="545"/>
      <c r="F205" s="545"/>
      <c r="G205" s="545"/>
      <c r="H205" s="545"/>
      <c r="I205" s="545"/>
      <c r="J205" s="545"/>
      <c r="K205" s="545"/>
      <c r="L205" s="546"/>
    </row>
    <row r="206" spans="2:12">
      <c r="B206" s="318"/>
      <c r="C206" s="319"/>
      <c r="D206" s="319"/>
      <c r="E206" s="319"/>
      <c r="F206" s="319"/>
      <c r="G206" s="319"/>
      <c r="H206" s="319"/>
      <c r="I206" s="319"/>
      <c r="J206" s="320"/>
      <c r="K206" s="320"/>
      <c r="L206" s="321"/>
    </row>
    <row r="207" spans="2:12" ht="38.25">
      <c r="B207" s="394" t="s">
        <v>142</v>
      </c>
      <c r="C207" s="394" t="s">
        <v>143</v>
      </c>
      <c r="D207" s="394" t="s">
        <v>144</v>
      </c>
      <c r="E207" s="394" t="s">
        <v>145</v>
      </c>
      <c r="F207" s="394" t="s">
        <v>146</v>
      </c>
      <c r="G207" s="394" t="s">
        <v>147</v>
      </c>
      <c r="H207" s="394" t="s">
        <v>148</v>
      </c>
      <c r="I207" s="394" t="s">
        <v>149</v>
      </c>
      <c r="J207" s="394" t="s">
        <v>150</v>
      </c>
      <c r="K207" s="394" t="s">
        <v>184</v>
      </c>
      <c r="L207" s="394" t="s">
        <v>185</v>
      </c>
    </row>
    <row r="208" spans="2:12" ht="67.5">
      <c r="B208" s="258" t="s">
        <v>437</v>
      </c>
      <c r="C208" s="257" t="s">
        <v>436</v>
      </c>
      <c r="D208" s="379" t="s">
        <v>567</v>
      </c>
      <c r="E208" s="388" t="s">
        <v>856</v>
      </c>
      <c r="F208" s="257" t="s">
        <v>439</v>
      </c>
      <c r="G208" s="257" t="s">
        <v>438</v>
      </c>
      <c r="H208" s="259" t="s">
        <v>368</v>
      </c>
      <c r="I208" s="388" t="s">
        <v>653</v>
      </c>
      <c r="J208" s="378">
        <v>97.5</v>
      </c>
      <c r="K208" s="388">
        <v>100</v>
      </c>
      <c r="L208" s="388">
        <v>0</v>
      </c>
    </row>
    <row r="209" spans="2:12" ht="78" customHeight="1">
      <c r="B209" s="261" t="s">
        <v>441</v>
      </c>
      <c r="C209" s="260" t="s">
        <v>440</v>
      </c>
      <c r="D209" s="534" t="s">
        <v>660</v>
      </c>
      <c r="E209" s="388" t="s">
        <v>493</v>
      </c>
      <c r="F209" s="259" t="s">
        <v>442</v>
      </c>
      <c r="G209" s="257" t="s">
        <v>393</v>
      </c>
      <c r="H209" s="259" t="s">
        <v>368</v>
      </c>
      <c r="I209" s="388" t="s">
        <v>653</v>
      </c>
      <c r="J209" s="378">
        <v>112.82051282051282</v>
      </c>
      <c r="K209" s="388">
        <v>100</v>
      </c>
      <c r="L209" s="388">
        <v>0</v>
      </c>
    </row>
    <row r="210" spans="2:12" ht="93" customHeight="1">
      <c r="B210" s="261" t="s">
        <v>444</v>
      </c>
      <c r="C210" s="260" t="s">
        <v>443</v>
      </c>
      <c r="D210" s="534"/>
      <c r="E210" s="388" t="s">
        <v>493</v>
      </c>
      <c r="F210" s="259" t="s">
        <v>445</v>
      </c>
      <c r="G210" s="257" t="s">
        <v>393</v>
      </c>
      <c r="H210" s="259" t="s">
        <v>368</v>
      </c>
      <c r="I210" s="388" t="s">
        <v>653</v>
      </c>
      <c r="J210" s="378">
        <v>100</v>
      </c>
      <c r="K210" s="388">
        <v>100</v>
      </c>
      <c r="L210" s="388">
        <v>0</v>
      </c>
    </row>
    <row r="211" spans="2:12" ht="107.25" customHeight="1">
      <c r="B211" s="261" t="s">
        <v>447</v>
      </c>
      <c r="C211" s="260" t="s">
        <v>446</v>
      </c>
      <c r="D211" s="534"/>
      <c r="E211" s="388" t="s">
        <v>493</v>
      </c>
      <c r="F211" s="259" t="s">
        <v>448</v>
      </c>
      <c r="G211" s="257" t="s">
        <v>393</v>
      </c>
      <c r="H211" s="259" t="s">
        <v>368</v>
      </c>
      <c r="I211" s="388" t="s">
        <v>653</v>
      </c>
      <c r="J211" s="378">
        <v>93.181818181818173</v>
      </c>
      <c r="K211" s="388">
        <v>90</v>
      </c>
      <c r="L211" s="388">
        <v>0</v>
      </c>
    </row>
    <row r="212" spans="2:12" ht="43.5" customHeight="1">
      <c r="B212" s="261" t="s">
        <v>410</v>
      </c>
      <c r="C212" s="260" t="s">
        <v>375</v>
      </c>
      <c r="D212" s="534" t="s">
        <v>859</v>
      </c>
      <c r="E212" s="388" t="s">
        <v>493</v>
      </c>
      <c r="F212" s="259" t="s">
        <v>449</v>
      </c>
      <c r="G212" s="262" t="s">
        <v>393</v>
      </c>
      <c r="H212" s="259" t="s">
        <v>368</v>
      </c>
      <c r="I212" s="388" t="s">
        <v>653</v>
      </c>
      <c r="J212" s="378">
        <v>100</v>
      </c>
      <c r="K212" s="388">
        <v>100</v>
      </c>
      <c r="L212" s="388">
        <v>0</v>
      </c>
    </row>
    <row r="213" spans="2:12" ht="41.25" customHeight="1">
      <c r="B213" s="261" t="s">
        <v>413</v>
      </c>
      <c r="C213" s="260" t="s">
        <v>412</v>
      </c>
      <c r="D213" s="534"/>
      <c r="E213" s="388" t="s">
        <v>493</v>
      </c>
      <c r="F213" s="259" t="s">
        <v>450</v>
      </c>
      <c r="G213" s="262" t="s">
        <v>414</v>
      </c>
      <c r="H213" s="259" t="s">
        <v>368</v>
      </c>
      <c r="I213" s="388" t="s">
        <v>653</v>
      </c>
      <c r="J213" s="378">
        <v>100</v>
      </c>
      <c r="K213" s="388">
        <v>100</v>
      </c>
      <c r="L213" s="388">
        <v>100</v>
      </c>
    </row>
    <row r="214" spans="2:12" ht="40.5" customHeight="1">
      <c r="B214" s="263" t="s">
        <v>417</v>
      </c>
      <c r="C214" s="260" t="s">
        <v>416</v>
      </c>
      <c r="D214" s="534"/>
      <c r="E214" s="388"/>
      <c r="F214" s="259" t="s">
        <v>418</v>
      </c>
      <c r="G214" s="262" t="s">
        <v>393</v>
      </c>
      <c r="H214" s="259" t="s">
        <v>368</v>
      </c>
      <c r="I214" s="388" t="s">
        <v>653</v>
      </c>
      <c r="J214" s="378">
        <v>100</v>
      </c>
      <c r="K214" s="388">
        <v>100</v>
      </c>
      <c r="L214" s="388">
        <v>0</v>
      </c>
    </row>
    <row r="215" spans="2:12">
      <c r="B215" s="535" t="s">
        <v>865</v>
      </c>
      <c r="C215" s="536"/>
      <c r="D215" s="536"/>
      <c r="E215" s="536"/>
      <c r="F215" s="536"/>
      <c r="G215" s="536"/>
      <c r="H215" s="536"/>
      <c r="I215" s="536"/>
      <c r="J215" s="536"/>
      <c r="K215" s="536"/>
      <c r="L215" s="537"/>
    </row>
    <row r="216" spans="2:12">
      <c r="B216" s="538" t="s">
        <v>363</v>
      </c>
      <c r="C216" s="539"/>
      <c r="D216" s="539"/>
      <c r="E216" s="539"/>
      <c r="F216" s="539"/>
      <c r="G216" s="539"/>
      <c r="H216" s="539"/>
      <c r="I216" s="539"/>
      <c r="J216" s="539"/>
      <c r="K216" s="539"/>
      <c r="L216" s="540"/>
    </row>
    <row r="217" spans="2:12">
      <c r="B217" s="295"/>
      <c r="C217" s="296"/>
      <c r="D217" s="296"/>
      <c r="E217" s="296"/>
      <c r="F217" s="296"/>
      <c r="G217" s="296"/>
      <c r="H217" s="296"/>
      <c r="I217" s="296"/>
      <c r="J217" s="297"/>
      <c r="K217" s="297"/>
      <c r="L217" s="298"/>
    </row>
    <row r="218" spans="2:12" ht="38.25">
      <c r="B218" s="395" t="s">
        <v>142</v>
      </c>
      <c r="C218" s="395" t="s">
        <v>143</v>
      </c>
      <c r="D218" s="395" t="s">
        <v>144</v>
      </c>
      <c r="E218" s="395" t="s">
        <v>145</v>
      </c>
      <c r="F218" s="395" t="s">
        <v>146</v>
      </c>
      <c r="G218" s="395" t="s">
        <v>147</v>
      </c>
      <c r="H218" s="395" t="s">
        <v>148</v>
      </c>
      <c r="I218" s="395" t="s">
        <v>149</v>
      </c>
      <c r="J218" s="395" t="s">
        <v>150</v>
      </c>
      <c r="K218" s="395" t="s">
        <v>184</v>
      </c>
      <c r="L218" s="395" t="s">
        <v>185</v>
      </c>
    </row>
    <row r="219" spans="2:12" ht="90">
      <c r="B219" s="385" t="s">
        <v>866</v>
      </c>
      <c r="C219" s="385" t="s">
        <v>867</v>
      </c>
      <c r="D219" s="385" t="s">
        <v>868</v>
      </c>
      <c r="E219" s="386" t="s">
        <v>493</v>
      </c>
      <c r="F219" s="385" t="s">
        <v>888</v>
      </c>
      <c r="G219" s="385" t="s">
        <v>393</v>
      </c>
      <c r="H219" s="386" t="s">
        <v>869</v>
      </c>
      <c r="I219" s="386" t="s">
        <v>265</v>
      </c>
      <c r="J219" s="387" t="s">
        <v>870</v>
      </c>
      <c r="K219" s="387">
        <v>10</v>
      </c>
      <c r="L219" s="387">
        <v>10</v>
      </c>
    </row>
    <row r="220" spans="2:12" ht="78.75">
      <c r="B220" s="385" t="s">
        <v>871</v>
      </c>
      <c r="C220" s="385" t="s">
        <v>889</v>
      </c>
      <c r="D220" s="385" t="s">
        <v>855</v>
      </c>
      <c r="E220" s="386" t="s">
        <v>493</v>
      </c>
      <c r="F220" s="385" t="s">
        <v>872</v>
      </c>
      <c r="G220" s="385" t="s">
        <v>393</v>
      </c>
      <c r="H220" s="386" t="s">
        <v>869</v>
      </c>
      <c r="I220" s="386" t="s">
        <v>265</v>
      </c>
      <c r="J220" s="387" t="s">
        <v>870</v>
      </c>
      <c r="K220" s="387">
        <v>10</v>
      </c>
      <c r="L220" s="387">
        <v>10</v>
      </c>
    </row>
    <row r="221" spans="2:12" ht="56.25">
      <c r="B221" s="385" t="s">
        <v>873</v>
      </c>
      <c r="C221" s="385" t="s">
        <v>874</v>
      </c>
      <c r="D221" s="385" t="s">
        <v>660</v>
      </c>
      <c r="E221" s="386" t="s">
        <v>493</v>
      </c>
      <c r="F221" s="385" t="s">
        <v>875</v>
      </c>
      <c r="G221" s="385" t="s">
        <v>393</v>
      </c>
      <c r="H221" s="386" t="s">
        <v>869</v>
      </c>
      <c r="I221" s="386" t="s">
        <v>876</v>
      </c>
      <c r="J221" s="387" t="s">
        <v>870</v>
      </c>
      <c r="K221" s="387">
        <v>9</v>
      </c>
      <c r="L221" s="387">
        <v>9</v>
      </c>
    </row>
    <row r="222" spans="2:12" ht="45">
      <c r="B222" s="385" t="s">
        <v>877</v>
      </c>
      <c r="C222" s="385" t="s">
        <v>878</v>
      </c>
      <c r="D222" s="385" t="s">
        <v>660</v>
      </c>
      <c r="E222" s="386" t="s">
        <v>493</v>
      </c>
      <c r="F222" s="385" t="s">
        <v>879</v>
      </c>
      <c r="G222" s="385" t="s">
        <v>880</v>
      </c>
      <c r="H222" s="386" t="s">
        <v>869</v>
      </c>
      <c r="I222" s="386" t="s">
        <v>265</v>
      </c>
      <c r="J222" s="387" t="s">
        <v>870</v>
      </c>
      <c r="K222" s="387">
        <v>10</v>
      </c>
      <c r="L222" s="387">
        <v>10</v>
      </c>
    </row>
    <row r="223" spans="2:12" ht="90">
      <c r="B223" s="385" t="s">
        <v>881</v>
      </c>
      <c r="C223" s="385" t="s">
        <v>882</v>
      </c>
      <c r="D223" s="385" t="s">
        <v>660</v>
      </c>
      <c r="E223" s="386" t="s">
        <v>493</v>
      </c>
      <c r="F223" s="385" t="s">
        <v>883</v>
      </c>
      <c r="G223" s="385" t="s">
        <v>884</v>
      </c>
      <c r="H223" s="386" t="s">
        <v>869</v>
      </c>
      <c r="I223" s="386" t="s">
        <v>885</v>
      </c>
      <c r="J223" s="387" t="s">
        <v>870</v>
      </c>
      <c r="K223" s="387">
        <v>10</v>
      </c>
      <c r="L223" s="387">
        <v>10</v>
      </c>
    </row>
    <row r="224" spans="2:12">
      <c r="B224" s="541" t="s">
        <v>860</v>
      </c>
      <c r="C224" s="542"/>
      <c r="D224" s="542"/>
      <c r="E224" s="542"/>
      <c r="F224" s="542"/>
      <c r="G224" s="542"/>
      <c r="H224" s="542"/>
      <c r="I224" s="542"/>
      <c r="J224" s="542"/>
      <c r="K224" s="542"/>
      <c r="L224" s="543"/>
    </row>
    <row r="225" spans="2:14">
      <c r="B225" s="544" t="s">
        <v>473</v>
      </c>
      <c r="C225" s="545"/>
      <c r="D225" s="545"/>
      <c r="E225" s="545"/>
      <c r="F225" s="545"/>
      <c r="G225" s="545"/>
      <c r="H225" s="545"/>
      <c r="I225" s="545"/>
      <c r="J225" s="545"/>
      <c r="K225" s="545"/>
      <c r="L225" s="546"/>
    </row>
    <row r="226" spans="2:14">
      <c r="B226" s="318"/>
      <c r="C226" s="319"/>
      <c r="D226" s="319"/>
      <c r="E226" s="319"/>
      <c r="F226" s="319"/>
      <c r="G226" s="319"/>
      <c r="H226" s="319"/>
      <c r="I226" s="319"/>
      <c r="J226" s="320"/>
      <c r="K226" s="320"/>
      <c r="L226" s="321"/>
    </row>
    <row r="227" spans="2:14" ht="38.25">
      <c r="B227" s="394" t="s">
        <v>142</v>
      </c>
      <c r="C227" s="394" t="s">
        <v>143</v>
      </c>
      <c r="D227" s="394" t="s">
        <v>144</v>
      </c>
      <c r="E227" s="394" t="s">
        <v>145</v>
      </c>
      <c r="F227" s="394" t="s">
        <v>146</v>
      </c>
      <c r="G227" s="394" t="s">
        <v>147</v>
      </c>
      <c r="H227" s="394" t="s">
        <v>148</v>
      </c>
      <c r="I227" s="394" t="s">
        <v>149</v>
      </c>
      <c r="J227" s="394" t="s">
        <v>150</v>
      </c>
      <c r="K227" s="394" t="s">
        <v>184</v>
      </c>
      <c r="L227" s="394" t="s">
        <v>185</v>
      </c>
      <c r="M227"/>
      <c r="N227"/>
    </row>
    <row r="228" spans="2:14" ht="56.25">
      <c r="B228" s="258" t="s">
        <v>420</v>
      </c>
      <c r="C228" s="257" t="s">
        <v>419</v>
      </c>
      <c r="D228" s="388" t="s">
        <v>567</v>
      </c>
      <c r="E228" s="388" t="s">
        <v>856</v>
      </c>
      <c r="F228" s="257" t="s">
        <v>421</v>
      </c>
      <c r="G228" s="381" t="s">
        <v>393</v>
      </c>
      <c r="H228" s="388" t="s">
        <v>368</v>
      </c>
      <c r="I228" s="388" t="s">
        <v>653</v>
      </c>
      <c r="J228" s="378">
        <v>10.5</v>
      </c>
      <c r="K228" s="388">
        <v>5</v>
      </c>
      <c r="L228" s="388">
        <v>0</v>
      </c>
      <c r="M228"/>
      <c r="N228"/>
    </row>
    <row r="229" spans="2:14" ht="101.25">
      <c r="B229" s="261" t="s">
        <v>423</v>
      </c>
      <c r="C229" s="263" t="s">
        <v>422</v>
      </c>
      <c r="D229" s="534" t="s">
        <v>858</v>
      </c>
      <c r="E229" s="388" t="s">
        <v>493</v>
      </c>
      <c r="F229" s="259" t="s">
        <v>424</v>
      </c>
      <c r="G229" s="257" t="s">
        <v>393</v>
      </c>
      <c r="H229" s="388" t="s">
        <v>368</v>
      </c>
      <c r="I229" s="388" t="s">
        <v>653</v>
      </c>
      <c r="J229" s="378">
        <v>72.400000000000006</v>
      </c>
      <c r="K229" s="388">
        <v>70</v>
      </c>
      <c r="L229" s="388">
        <v>0</v>
      </c>
      <c r="M229"/>
      <c r="N229"/>
    </row>
    <row r="230" spans="2:14" ht="78.75">
      <c r="B230" s="261" t="s">
        <v>426</v>
      </c>
      <c r="C230" s="260" t="s">
        <v>425</v>
      </c>
      <c r="D230" s="534"/>
      <c r="E230" s="388" t="s">
        <v>493</v>
      </c>
      <c r="F230" s="259" t="s">
        <v>427</v>
      </c>
      <c r="G230" s="262" t="s">
        <v>393</v>
      </c>
      <c r="H230" s="388" t="s">
        <v>368</v>
      </c>
      <c r="I230" s="388" t="s">
        <v>653</v>
      </c>
      <c r="J230" s="378">
        <v>100</v>
      </c>
      <c r="K230" s="388">
        <v>100</v>
      </c>
      <c r="L230" s="388">
        <v>0</v>
      </c>
      <c r="M230"/>
      <c r="N230"/>
    </row>
    <row r="231" spans="2:14" ht="101.25">
      <c r="B231" s="263" t="s">
        <v>429</v>
      </c>
      <c r="C231" s="390" t="s">
        <v>428</v>
      </c>
      <c r="D231" s="534"/>
      <c r="E231" s="388" t="s">
        <v>493</v>
      </c>
      <c r="F231" s="260" t="s">
        <v>430</v>
      </c>
      <c r="G231" s="262" t="s">
        <v>414</v>
      </c>
      <c r="H231" s="388" t="s">
        <v>368</v>
      </c>
      <c r="I231" s="388" t="s">
        <v>653</v>
      </c>
      <c r="J231" s="378">
        <v>95.2</v>
      </c>
      <c r="K231" s="388">
        <v>95</v>
      </c>
      <c r="L231" s="388">
        <v>0</v>
      </c>
      <c r="M231"/>
      <c r="N231"/>
    </row>
    <row r="232" spans="2:14" ht="56.25">
      <c r="B232" s="263" t="s">
        <v>410</v>
      </c>
      <c r="C232" s="388" t="s">
        <v>375</v>
      </c>
      <c r="D232" s="534" t="s">
        <v>520</v>
      </c>
      <c r="E232" s="388" t="s">
        <v>493</v>
      </c>
      <c r="F232" s="260" t="s">
        <v>431</v>
      </c>
      <c r="G232" s="259" t="s">
        <v>393</v>
      </c>
      <c r="H232" s="388" t="s">
        <v>368</v>
      </c>
      <c r="I232" s="388" t="s">
        <v>653</v>
      </c>
      <c r="J232" s="378">
        <v>100</v>
      </c>
      <c r="K232" s="388">
        <v>100</v>
      </c>
      <c r="L232" s="388">
        <v>0</v>
      </c>
      <c r="M232"/>
      <c r="N232"/>
    </row>
    <row r="233" spans="2:14" ht="45">
      <c r="B233" s="263" t="s">
        <v>433</v>
      </c>
      <c r="C233" s="260" t="s">
        <v>432</v>
      </c>
      <c r="D233" s="534"/>
      <c r="E233" s="388" t="s">
        <v>493</v>
      </c>
      <c r="F233" s="260" t="s">
        <v>435</v>
      </c>
      <c r="G233" s="264" t="s">
        <v>434</v>
      </c>
      <c r="H233" s="388" t="s">
        <v>368</v>
      </c>
      <c r="I233" s="388" t="s">
        <v>653</v>
      </c>
      <c r="J233" s="378">
        <v>100</v>
      </c>
      <c r="K233" s="388">
        <v>100</v>
      </c>
      <c r="L233" s="388">
        <v>0</v>
      </c>
      <c r="M233"/>
      <c r="N233"/>
    </row>
    <row r="234" spans="2:14">
      <c r="M234"/>
      <c r="N234"/>
    </row>
  </sheetData>
  <mergeCells count="59">
    <mergeCell ref="D197:D201"/>
    <mergeCell ref="B204:L204"/>
    <mergeCell ref="B205:L205"/>
    <mergeCell ref="D209:D211"/>
    <mergeCell ref="D212:D214"/>
    <mergeCell ref="B181:L181"/>
    <mergeCell ref="D185:D187"/>
    <mergeCell ref="D188:D189"/>
    <mergeCell ref="B191:L191"/>
    <mergeCell ref="B192:L192"/>
    <mergeCell ref="B165:L165"/>
    <mergeCell ref="B166:L166"/>
    <mergeCell ref="D170:D175"/>
    <mergeCell ref="D176:D178"/>
    <mergeCell ref="B180:L180"/>
    <mergeCell ref="B153:L153"/>
    <mergeCell ref="B154:L154"/>
    <mergeCell ref="D159:D160"/>
    <mergeCell ref="G159:G160"/>
    <mergeCell ref="D161:D163"/>
    <mergeCell ref="B135:L135"/>
    <mergeCell ref="B136:L136"/>
    <mergeCell ref="B144:L144"/>
    <mergeCell ref="B145:L145"/>
    <mergeCell ref="B110:L110"/>
    <mergeCell ref="B118:L118"/>
    <mergeCell ref="B119:L119"/>
    <mergeCell ref="B127:L127"/>
    <mergeCell ref="B128:L128"/>
    <mergeCell ref="B90:L90"/>
    <mergeCell ref="B91:L91"/>
    <mergeCell ref="B100:L100"/>
    <mergeCell ref="B101:L101"/>
    <mergeCell ref="B109:L109"/>
    <mergeCell ref="B64:L64"/>
    <mergeCell ref="B72:L72"/>
    <mergeCell ref="B73:L73"/>
    <mergeCell ref="B81:L81"/>
    <mergeCell ref="B82:L82"/>
    <mergeCell ref="B45:L45"/>
    <mergeCell ref="B46:L46"/>
    <mergeCell ref="B54:L54"/>
    <mergeCell ref="B55:L55"/>
    <mergeCell ref="B63:L63"/>
    <mergeCell ref="B5:L5"/>
    <mergeCell ref="B4:L4"/>
    <mergeCell ref="B2:L2"/>
    <mergeCell ref="B33:L33"/>
    <mergeCell ref="B19:L19"/>
    <mergeCell ref="B20:L20"/>
    <mergeCell ref="B7:L7"/>
    <mergeCell ref="B8:L8"/>
    <mergeCell ref="B32:L32"/>
    <mergeCell ref="D232:D233"/>
    <mergeCell ref="B215:L215"/>
    <mergeCell ref="B216:L216"/>
    <mergeCell ref="B224:L224"/>
    <mergeCell ref="B225:L225"/>
    <mergeCell ref="D229:D231"/>
  </mergeCells>
  <phoneticPr fontId="0" type="noConversion"/>
  <conditionalFormatting sqref="B5:B6">
    <cfRule type="cellIs" dxfId="6"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52" orientation="landscape" r:id="rId1"/>
  <headerFooter scaleWithDoc="0">
    <oddHeader>&amp;C&amp;G</oddHeader>
    <oddFooter>&amp;C&amp;G</oddFooter>
  </headerFooter>
  <rowBreaks count="19" manualBreakCount="19">
    <brk id="17" min="1" max="11" man="1"/>
    <brk id="31" min="1" max="11" man="1"/>
    <brk id="43" min="1" max="11" man="1"/>
    <brk id="53" min="1" max="11" man="1"/>
    <brk id="61" min="1" max="11" man="1"/>
    <brk id="79" min="1" max="11" man="1"/>
    <brk id="89" min="1" max="11" man="1"/>
    <brk id="98" min="1" max="11" man="1"/>
    <brk id="108" min="1" max="11" man="1"/>
    <brk id="117" min="1" max="11" man="1"/>
    <brk id="134" min="1" max="11" man="1"/>
    <brk id="142" min="1" max="11" man="1"/>
    <brk id="151" min="1" max="11" man="1"/>
    <brk id="163" min="1" max="11" man="1"/>
    <brk id="178" min="1" max="11" man="1"/>
    <brk id="190" min="1" max="11" man="1"/>
    <brk id="203" min="1" max="11" man="1"/>
    <brk id="214" min="1" max="11" man="1"/>
    <brk id="223" min="1" max="11"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view="pageBreakPreview" topLeftCell="A13" zoomScale="90" zoomScaleSheetLayoutView="90" workbookViewId="0">
      <selection activeCell="H7" sqref="H7"/>
    </sheetView>
  </sheetViews>
  <sheetFormatPr baseColWidth="10" defaultColWidth="11.42578125" defaultRowHeight="13.5"/>
  <cols>
    <col min="1" max="1" width="28.85546875" style="1" customWidth="1"/>
    <col min="2" max="2" width="10.5703125" style="1" customWidth="1"/>
    <col min="3" max="3" width="18.140625" style="1" customWidth="1"/>
    <col min="4" max="4" width="16.140625" style="1" customWidth="1"/>
    <col min="5" max="5" width="13.42578125" style="1" customWidth="1"/>
    <col min="6" max="6" width="56.28515625" style="1" customWidth="1"/>
    <col min="7" max="16384" width="11.42578125" style="1"/>
  </cols>
  <sheetData>
    <row r="1" spans="1:7" ht="35.1" customHeight="1">
      <c r="A1" s="414" t="s">
        <v>76</v>
      </c>
      <c r="B1" s="415"/>
      <c r="C1" s="415"/>
      <c r="D1" s="415"/>
      <c r="E1" s="415"/>
      <c r="F1" s="416"/>
    </row>
    <row r="2" spans="1:7" ht="5.25" customHeight="1"/>
    <row r="3" spans="1:7" ht="20.100000000000001" customHeight="1">
      <c r="A3" s="417" t="s">
        <v>195</v>
      </c>
      <c r="B3" s="418"/>
      <c r="C3" s="418"/>
      <c r="D3" s="418"/>
      <c r="E3" s="418"/>
      <c r="F3" s="419"/>
    </row>
    <row r="4" spans="1:7" ht="20.100000000000001" customHeight="1">
      <c r="A4" s="417" t="s">
        <v>196</v>
      </c>
      <c r="B4" s="418"/>
      <c r="C4" s="418"/>
      <c r="D4" s="418"/>
      <c r="E4" s="418"/>
      <c r="F4" s="419"/>
    </row>
    <row r="5" spans="1:7" ht="34.9" customHeight="1">
      <c r="A5" s="576" t="s">
        <v>118</v>
      </c>
      <c r="B5" s="577"/>
      <c r="C5" s="577"/>
      <c r="D5" s="577"/>
      <c r="E5" s="577"/>
      <c r="F5" s="578"/>
      <c r="G5" s="3"/>
    </row>
    <row r="6" spans="1:7" ht="34.9" customHeight="1">
      <c r="A6" s="101" t="s">
        <v>90</v>
      </c>
      <c r="B6" s="570" t="s">
        <v>22</v>
      </c>
      <c r="C6" s="571"/>
      <c r="D6" s="574" t="s">
        <v>91</v>
      </c>
      <c r="E6" s="571"/>
      <c r="F6" s="9" t="s">
        <v>93</v>
      </c>
    </row>
    <row r="7" spans="1:7" ht="18" customHeight="1">
      <c r="A7" s="220">
        <v>233888826</v>
      </c>
      <c r="B7" s="572">
        <v>271188826</v>
      </c>
      <c r="C7" s="573"/>
      <c r="D7" s="572">
        <f>+B7-A7</f>
        <v>37300000</v>
      </c>
      <c r="E7" s="573"/>
      <c r="F7" s="240">
        <f>+((B7/A7)-1)*100</f>
        <v>15.94774775602148</v>
      </c>
    </row>
    <row r="8" spans="1:7" ht="9" customHeight="1">
      <c r="A8" s="52"/>
      <c r="B8" s="52"/>
      <c r="C8" s="52"/>
      <c r="D8" s="53"/>
      <c r="E8" s="53"/>
      <c r="F8" s="54"/>
    </row>
    <row r="9" spans="1:7" ht="12" customHeight="1">
      <c r="A9" s="412" t="s">
        <v>123</v>
      </c>
      <c r="B9" s="412" t="s">
        <v>90</v>
      </c>
      <c r="C9" s="412" t="s">
        <v>22</v>
      </c>
      <c r="D9" s="412" t="s">
        <v>47</v>
      </c>
      <c r="E9" s="412" t="s">
        <v>88</v>
      </c>
      <c r="F9" s="125"/>
    </row>
    <row r="10" spans="1:7" ht="12" customHeight="1">
      <c r="A10" s="575"/>
      <c r="B10" s="575"/>
      <c r="C10" s="575"/>
      <c r="D10" s="575"/>
      <c r="E10" s="575"/>
      <c r="F10" s="127" t="s">
        <v>124</v>
      </c>
    </row>
    <row r="11" spans="1:7" ht="12" customHeight="1">
      <c r="A11" s="413"/>
      <c r="B11" s="413"/>
      <c r="C11" s="413"/>
      <c r="D11" s="413"/>
      <c r="E11" s="413"/>
      <c r="F11" s="126"/>
    </row>
    <row r="12" spans="1:7" ht="16.899999999999999" customHeight="1">
      <c r="A12" s="583" t="s">
        <v>313</v>
      </c>
      <c r="B12" s="569">
        <v>0</v>
      </c>
      <c r="C12" s="580">
        <v>2500000</v>
      </c>
      <c r="D12" s="569">
        <v>11170</v>
      </c>
      <c r="E12" s="568" t="s">
        <v>314</v>
      </c>
      <c r="F12" s="581" t="s">
        <v>327</v>
      </c>
    </row>
    <row r="13" spans="1:7" ht="16.899999999999999" customHeight="1">
      <c r="A13" s="584"/>
      <c r="B13" s="569"/>
      <c r="C13" s="580"/>
      <c r="D13" s="569"/>
      <c r="E13" s="569"/>
      <c r="F13" s="582"/>
    </row>
    <row r="14" spans="1:7" ht="21.75" customHeight="1">
      <c r="A14" s="584"/>
      <c r="B14" s="569"/>
      <c r="C14" s="580"/>
      <c r="D14" s="569"/>
      <c r="E14" s="569"/>
      <c r="F14" s="582"/>
    </row>
    <row r="15" spans="1:7" ht="16.899999999999999" customHeight="1">
      <c r="A15" s="584"/>
      <c r="B15" s="579">
        <v>0</v>
      </c>
      <c r="C15" s="580">
        <v>2500000</v>
      </c>
      <c r="D15" s="569">
        <v>11170</v>
      </c>
      <c r="E15" s="568" t="s">
        <v>314</v>
      </c>
      <c r="F15" s="581" t="s">
        <v>315</v>
      </c>
    </row>
    <row r="16" spans="1:7" ht="16.899999999999999" customHeight="1">
      <c r="A16" s="584"/>
      <c r="B16" s="579"/>
      <c r="C16" s="580"/>
      <c r="D16" s="569"/>
      <c r="E16" s="569"/>
      <c r="F16" s="582"/>
    </row>
    <row r="17" spans="1:6" ht="9" customHeight="1">
      <c r="A17" s="584"/>
      <c r="B17" s="579"/>
      <c r="C17" s="580"/>
      <c r="D17" s="569"/>
      <c r="E17" s="569"/>
      <c r="F17" s="582"/>
    </row>
    <row r="18" spans="1:6" ht="16.899999999999999" customHeight="1">
      <c r="A18" s="584"/>
      <c r="B18" s="579">
        <v>0</v>
      </c>
      <c r="C18" s="580">
        <v>2500000</v>
      </c>
      <c r="D18" s="569">
        <v>11170</v>
      </c>
      <c r="E18" s="568" t="s">
        <v>314</v>
      </c>
      <c r="F18" s="581" t="s">
        <v>316</v>
      </c>
    </row>
    <row r="19" spans="1:6" ht="11.25" customHeight="1">
      <c r="A19" s="584"/>
      <c r="B19" s="579"/>
      <c r="C19" s="580"/>
      <c r="D19" s="569"/>
      <c r="E19" s="569"/>
      <c r="F19" s="582"/>
    </row>
    <row r="20" spans="1:6" ht="17.25" customHeight="1">
      <c r="A20" s="584"/>
      <c r="B20" s="579"/>
      <c r="C20" s="580"/>
      <c r="D20" s="569"/>
      <c r="E20" s="569"/>
      <c r="F20" s="582"/>
    </row>
    <row r="21" spans="1:6" ht="16.899999999999999" customHeight="1">
      <c r="A21" s="584"/>
      <c r="B21" s="579">
        <v>0</v>
      </c>
      <c r="C21" s="580">
        <v>2500000</v>
      </c>
      <c r="D21" s="569">
        <v>11170</v>
      </c>
      <c r="E21" s="568" t="s">
        <v>314</v>
      </c>
      <c r="F21" s="581" t="s">
        <v>317</v>
      </c>
    </row>
    <row r="22" spans="1:6" ht="16.899999999999999" customHeight="1">
      <c r="A22" s="584"/>
      <c r="B22" s="579"/>
      <c r="C22" s="580"/>
      <c r="D22" s="569"/>
      <c r="E22" s="569"/>
      <c r="F22" s="582"/>
    </row>
    <row r="23" spans="1:6" ht="26.25" customHeight="1">
      <c r="A23" s="585"/>
      <c r="B23" s="579"/>
      <c r="C23" s="580"/>
      <c r="D23" s="569"/>
      <c r="E23" s="569"/>
      <c r="F23" s="582"/>
    </row>
    <row r="24" spans="1:6" ht="16.899999999999999" customHeight="1">
      <c r="A24" s="583" t="s">
        <v>313</v>
      </c>
      <c r="B24" s="579">
        <v>0</v>
      </c>
      <c r="C24" s="580">
        <v>2000000</v>
      </c>
      <c r="D24" s="569">
        <v>11170</v>
      </c>
      <c r="E24" s="568" t="s">
        <v>314</v>
      </c>
      <c r="F24" s="581" t="s">
        <v>318</v>
      </c>
    </row>
    <row r="25" spans="1:6" ht="16.899999999999999" customHeight="1">
      <c r="A25" s="584"/>
      <c r="B25" s="579"/>
      <c r="C25" s="580"/>
      <c r="D25" s="569"/>
      <c r="E25" s="569"/>
      <c r="F25" s="582"/>
    </row>
    <row r="26" spans="1:6" ht="189.75" customHeight="1">
      <c r="A26" s="585"/>
      <c r="B26" s="579"/>
      <c r="C26" s="580"/>
      <c r="D26" s="569"/>
      <c r="E26" s="569"/>
      <c r="F26" s="582"/>
    </row>
    <row r="27" spans="1:6" ht="54" customHeight="1">
      <c r="A27" s="583" t="s">
        <v>313</v>
      </c>
      <c r="B27" s="586">
        <v>0</v>
      </c>
      <c r="C27" s="580">
        <v>2500000</v>
      </c>
      <c r="D27" s="569">
        <v>11172</v>
      </c>
      <c r="E27" s="568" t="s">
        <v>314</v>
      </c>
      <c r="F27" s="581" t="s">
        <v>319</v>
      </c>
    </row>
    <row r="28" spans="1:6" ht="61.5" customHeight="1">
      <c r="A28" s="584"/>
      <c r="B28" s="586"/>
      <c r="C28" s="580"/>
      <c r="D28" s="569"/>
      <c r="E28" s="569"/>
      <c r="F28" s="582"/>
    </row>
    <row r="29" spans="1:6" ht="59.25" customHeight="1">
      <c r="A29" s="585"/>
      <c r="B29" s="586"/>
      <c r="C29" s="580"/>
      <c r="D29" s="569"/>
      <c r="E29" s="569"/>
      <c r="F29" s="582"/>
    </row>
    <row r="30" spans="1:6" ht="13.5" customHeight="1">
      <c r="A30" s="583" t="s">
        <v>313</v>
      </c>
      <c r="B30" s="586">
        <v>0</v>
      </c>
      <c r="C30" s="580">
        <v>2500000</v>
      </c>
      <c r="D30" s="569">
        <v>11172</v>
      </c>
      <c r="E30" s="568" t="s">
        <v>314</v>
      </c>
      <c r="F30" s="581" t="s">
        <v>320</v>
      </c>
    </row>
    <row r="31" spans="1:6">
      <c r="A31" s="584"/>
      <c r="B31" s="586"/>
      <c r="C31" s="580"/>
      <c r="D31" s="569"/>
      <c r="E31" s="569"/>
      <c r="F31" s="582"/>
    </row>
    <row r="32" spans="1:6" ht="64.5" customHeight="1">
      <c r="A32" s="585"/>
      <c r="B32" s="586"/>
      <c r="C32" s="580"/>
      <c r="D32" s="569"/>
      <c r="E32" s="569"/>
      <c r="F32" s="582"/>
    </row>
    <row r="33" spans="1:6" ht="100.5" customHeight="1">
      <c r="A33" s="244" t="s">
        <v>321</v>
      </c>
      <c r="B33" s="241">
        <v>0</v>
      </c>
      <c r="C33" s="580">
        <v>2700000</v>
      </c>
      <c r="D33" s="569">
        <v>11172</v>
      </c>
      <c r="E33" s="568" t="s">
        <v>314</v>
      </c>
      <c r="F33" s="243" t="s">
        <v>322</v>
      </c>
    </row>
    <row r="34" spans="1:6" ht="131.25" customHeight="1">
      <c r="A34" s="244" t="s">
        <v>321</v>
      </c>
      <c r="B34" s="241">
        <v>0</v>
      </c>
      <c r="C34" s="580">
        <v>4200000</v>
      </c>
      <c r="D34" s="569">
        <v>11172</v>
      </c>
      <c r="E34" s="569" t="s">
        <v>314</v>
      </c>
      <c r="F34" s="243" t="s">
        <v>323</v>
      </c>
    </row>
    <row r="35" spans="1:6" ht="66.75" customHeight="1">
      <c r="A35" s="244" t="s">
        <v>321</v>
      </c>
      <c r="B35" s="241">
        <v>0</v>
      </c>
      <c r="C35" s="580">
        <v>3100000</v>
      </c>
      <c r="D35" s="569">
        <v>11172</v>
      </c>
      <c r="E35" s="569" t="s">
        <v>314</v>
      </c>
      <c r="F35" s="243" t="s">
        <v>324</v>
      </c>
    </row>
    <row r="36" spans="1:6" ht="80.25" customHeight="1">
      <c r="A36" s="583" t="s">
        <v>321</v>
      </c>
      <c r="B36" s="241">
        <v>0</v>
      </c>
      <c r="C36" s="580">
        <v>5000000</v>
      </c>
      <c r="D36" s="569">
        <v>11172</v>
      </c>
      <c r="E36" s="568" t="s">
        <v>314</v>
      </c>
      <c r="F36" s="243" t="s">
        <v>325</v>
      </c>
    </row>
    <row r="37" spans="1:6" ht="74.25" customHeight="1">
      <c r="A37" s="585"/>
      <c r="B37" s="241">
        <v>0</v>
      </c>
      <c r="C37" s="580">
        <v>5000000</v>
      </c>
      <c r="D37" s="569">
        <v>11172</v>
      </c>
      <c r="E37" s="569" t="s">
        <v>314</v>
      </c>
      <c r="F37" s="308" t="s">
        <v>326</v>
      </c>
    </row>
    <row r="38" spans="1:6" ht="26.25" customHeight="1">
      <c r="A38" s="356" t="s">
        <v>74</v>
      </c>
      <c r="C38" s="355">
        <f>+SUM(C12:C37)</f>
        <v>37000000</v>
      </c>
    </row>
  </sheetData>
  <mergeCells count="59">
    <mergeCell ref="A36:A37"/>
    <mergeCell ref="A12:A23"/>
    <mergeCell ref="C33:C35"/>
    <mergeCell ref="C36:C37"/>
    <mergeCell ref="D33:D35"/>
    <mergeCell ref="A24:A26"/>
    <mergeCell ref="B24:B26"/>
    <mergeCell ref="C24:C26"/>
    <mergeCell ref="D24:D26"/>
    <mergeCell ref="E33:E35"/>
    <mergeCell ref="D36:D37"/>
    <mergeCell ref="E36:E37"/>
    <mergeCell ref="E27:E29"/>
    <mergeCell ref="E30:E32"/>
    <mergeCell ref="F15:F17"/>
    <mergeCell ref="F18:F20"/>
    <mergeCell ref="F21:F23"/>
    <mergeCell ref="F24:F26"/>
    <mergeCell ref="F27:F29"/>
    <mergeCell ref="F30:F32"/>
    <mergeCell ref="A27:A29"/>
    <mergeCell ref="A30:A32"/>
    <mergeCell ref="B27:B29"/>
    <mergeCell ref="C27:C29"/>
    <mergeCell ref="D27:D29"/>
    <mergeCell ref="B30:B32"/>
    <mergeCell ref="C30:C32"/>
    <mergeCell ref="D30:D32"/>
    <mergeCell ref="E24:E26"/>
    <mergeCell ref="B21:B23"/>
    <mergeCell ref="C21:C23"/>
    <mergeCell ref="D21:D23"/>
    <mergeCell ref="E21:E23"/>
    <mergeCell ref="A1:F1"/>
    <mergeCell ref="A3:F3"/>
    <mergeCell ref="A4:F4"/>
    <mergeCell ref="A5:F5"/>
    <mergeCell ref="B18:B20"/>
    <mergeCell ref="C18:C20"/>
    <mergeCell ref="D18:D20"/>
    <mergeCell ref="E18:E20"/>
    <mergeCell ref="F12:F14"/>
    <mergeCell ref="C12:C14"/>
    <mergeCell ref="D12:D14"/>
    <mergeCell ref="E12:E14"/>
    <mergeCell ref="A9:A11"/>
    <mergeCell ref="B15:B17"/>
    <mergeCell ref="C15:C17"/>
    <mergeCell ref="D15:D17"/>
    <mergeCell ref="E15:E17"/>
    <mergeCell ref="B6:C6"/>
    <mergeCell ref="B7:C7"/>
    <mergeCell ref="D6:E6"/>
    <mergeCell ref="D7:E7"/>
    <mergeCell ref="B12:B14"/>
    <mergeCell ref="B9:B11"/>
    <mergeCell ref="C9:C11"/>
    <mergeCell ref="D9:D11"/>
    <mergeCell ref="E9:E11"/>
  </mergeCells>
  <conditionalFormatting sqref="A4">
    <cfRule type="cellIs" dxfId="5" priority="1" stopIfTrue="1" operator="equal">
      <formula>"VAYA A LA HOJA INICIO Y SELECIONE EL PERIODO CORRESPONDIENTE A ESTE INFORME"</formula>
    </cfRule>
  </conditionalFormatting>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rowBreaks count="2" manualBreakCount="2">
    <brk id="23" max="16383" man="1"/>
    <brk id="29" max="5" man="1"/>
  </rowBreaks>
  <ignoredErrors>
    <ignoredError sqref="C7 E7" numberStoredAsText="1"/>
  </ignoredError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view="pageBreakPreview" zoomScale="60" workbookViewId="0">
      <selection activeCell="H19" sqref="H19"/>
    </sheetView>
  </sheetViews>
  <sheetFormatPr baseColWidth="10" defaultColWidth="11.42578125" defaultRowHeight="13.5"/>
  <cols>
    <col min="1" max="1" width="6.7109375" style="256" customWidth="1"/>
    <col min="2" max="2" width="35.7109375" style="1" customWidth="1"/>
    <col min="3" max="3" width="15.28515625" style="1" customWidth="1"/>
    <col min="4" max="4" width="16.140625" style="1" customWidth="1"/>
    <col min="5" max="5" width="20.7109375" style="1" customWidth="1"/>
    <col min="6" max="6" width="45.7109375" style="1" customWidth="1"/>
    <col min="7" max="16384" width="11.42578125" style="1"/>
  </cols>
  <sheetData>
    <row r="1" spans="2:6" ht="35.1" customHeight="1">
      <c r="B1" s="414" t="s">
        <v>73</v>
      </c>
      <c r="C1" s="415"/>
      <c r="D1" s="415"/>
      <c r="E1" s="415"/>
      <c r="F1" s="416"/>
    </row>
    <row r="2" spans="2:6" ht="6.75" customHeight="1"/>
    <row r="3" spans="2:6" ht="20.100000000000001" customHeight="1">
      <c r="B3" s="417" t="s">
        <v>195</v>
      </c>
      <c r="C3" s="418"/>
      <c r="D3" s="418"/>
      <c r="E3" s="418"/>
      <c r="F3" s="419"/>
    </row>
    <row r="4" spans="2:6" ht="20.100000000000001" customHeight="1">
      <c r="B4" s="417" t="s">
        <v>196</v>
      </c>
      <c r="C4" s="418"/>
      <c r="D4" s="418"/>
      <c r="E4" s="418"/>
      <c r="F4" s="419"/>
    </row>
    <row r="5" spans="2:6" ht="25.15" customHeight="1">
      <c r="B5" s="412" t="s">
        <v>92</v>
      </c>
      <c r="C5" s="446" t="s">
        <v>19</v>
      </c>
      <c r="D5" s="447"/>
      <c r="E5" s="515" t="s">
        <v>141</v>
      </c>
      <c r="F5" s="412" t="s">
        <v>12</v>
      </c>
    </row>
    <row r="6" spans="2:6" ht="19.5" customHeight="1">
      <c r="B6" s="413"/>
      <c r="C6" s="128" t="s">
        <v>99</v>
      </c>
      <c r="D6" s="128" t="s">
        <v>20</v>
      </c>
      <c r="E6" s="516"/>
      <c r="F6" s="413"/>
    </row>
    <row r="7" spans="2:6" ht="15" customHeight="1">
      <c r="B7" s="51" t="s">
        <v>0</v>
      </c>
      <c r="C7" s="51" t="s">
        <v>1</v>
      </c>
      <c r="D7" s="51" t="s">
        <v>2</v>
      </c>
      <c r="E7" s="51" t="s">
        <v>6</v>
      </c>
      <c r="F7" s="51" t="s">
        <v>3</v>
      </c>
    </row>
    <row r="8" spans="2:6" ht="15" customHeight="1">
      <c r="B8" s="77"/>
      <c r="C8" s="77"/>
      <c r="D8" s="77"/>
      <c r="E8" s="77"/>
      <c r="F8" s="74"/>
    </row>
    <row r="9" spans="2:6" ht="15" customHeight="1">
      <c r="B9" s="77"/>
      <c r="C9" s="77"/>
      <c r="D9" s="77"/>
      <c r="E9" s="77"/>
      <c r="F9" s="74"/>
    </row>
    <row r="10" spans="2:6" ht="15" customHeight="1">
      <c r="B10" s="77"/>
      <c r="C10" s="77"/>
      <c r="D10" s="77"/>
      <c r="E10" s="77"/>
      <c r="F10" s="74"/>
    </row>
    <row r="11" spans="2:6" ht="15" customHeight="1">
      <c r="B11" s="77"/>
      <c r="C11" s="77"/>
      <c r="D11" s="98"/>
      <c r="E11" s="98"/>
      <c r="F11" s="74"/>
    </row>
    <row r="12" spans="2:6" ht="15" customHeight="1">
      <c r="B12" s="77"/>
      <c r="C12" s="77"/>
      <c r="D12" s="77"/>
      <c r="E12" s="77"/>
      <c r="F12" s="74"/>
    </row>
    <row r="13" spans="2:6" ht="15" customHeight="1">
      <c r="B13" s="77"/>
      <c r="C13" s="77"/>
      <c r="D13" s="77"/>
      <c r="E13" s="77"/>
      <c r="F13" s="74"/>
    </row>
    <row r="14" spans="2:6" ht="15" customHeight="1">
      <c r="B14" s="77"/>
      <c r="C14" s="77"/>
      <c r="D14" s="77"/>
      <c r="E14" s="77"/>
      <c r="F14" s="74"/>
    </row>
    <row r="15" spans="2:6" ht="15" customHeight="1">
      <c r="B15" s="77"/>
      <c r="C15" s="77"/>
      <c r="D15" s="77"/>
      <c r="E15" s="77"/>
      <c r="F15" s="74"/>
    </row>
    <row r="16" spans="2:6" ht="15" customHeight="1">
      <c r="B16" s="77"/>
      <c r="C16" s="77"/>
      <c r="D16" s="77"/>
      <c r="E16" s="77"/>
      <c r="F16" s="74"/>
    </row>
    <row r="17" spans="2:6" ht="15" customHeight="1">
      <c r="B17" s="77"/>
      <c r="C17" s="77"/>
      <c r="D17" s="77"/>
      <c r="E17" s="77"/>
      <c r="F17" s="74"/>
    </row>
    <row r="18" spans="2:6" ht="15" customHeight="1">
      <c r="B18" s="69"/>
      <c r="C18" s="69"/>
      <c r="D18" s="69"/>
      <c r="E18" s="69"/>
      <c r="F18" s="71"/>
    </row>
    <row r="19" spans="2:6" ht="15" customHeight="1">
      <c r="B19" s="69"/>
      <c r="C19" s="69"/>
      <c r="D19" s="69"/>
      <c r="E19" s="69"/>
      <c r="F19" s="71"/>
    </row>
    <row r="20" spans="2:6" ht="15" customHeight="1">
      <c r="B20" s="69"/>
      <c r="C20" s="69"/>
      <c r="D20" s="69"/>
      <c r="E20" s="69"/>
      <c r="F20" s="71"/>
    </row>
    <row r="21" spans="2:6" ht="15" customHeight="1">
      <c r="B21" s="75" t="s">
        <v>140</v>
      </c>
      <c r="C21" s="69"/>
      <c r="D21" s="69"/>
      <c r="E21" s="69"/>
      <c r="F21" s="71"/>
    </row>
    <row r="22" spans="2:6" ht="15" customHeight="1">
      <c r="B22" s="75"/>
      <c r="C22" s="75"/>
      <c r="D22" s="75"/>
      <c r="E22" s="75"/>
      <c r="F22" s="76"/>
    </row>
    <row r="23" spans="2:6">
      <c r="B23" s="24"/>
      <c r="C23" s="38"/>
      <c r="D23" s="38"/>
      <c r="E23" s="38"/>
    </row>
    <row r="25" spans="2:6">
      <c r="B25" s="10"/>
      <c r="D25" s="12"/>
      <c r="E25" s="12"/>
      <c r="F25" s="12"/>
    </row>
    <row r="26" spans="2:6">
      <c r="B26" s="13"/>
      <c r="D26" s="15"/>
      <c r="E26" s="15"/>
      <c r="F26" s="15"/>
    </row>
  </sheetData>
  <mergeCells count="7">
    <mergeCell ref="B5:B6"/>
    <mergeCell ref="C5:D5"/>
    <mergeCell ref="F5:F6"/>
    <mergeCell ref="B1:F1"/>
    <mergeCell ref="B3:F3"/>
    <mergeCell ref="B4:F4"/>
    <mergeCell ref="E5:E6"/>
  </mergeCells>
  <phoneticPr fontId="0" type="noConversion"/>
  <conditionalFormatting sqref="B4">
    <cfRule type="cellIs" dxfId="4" priority="1" stopIfTrue="1" operator="equal">
      <formula>"VAYA A LA HOJA INICIO Y SELECIONE EL PERIODO CORRESPONDIENTE A ESTE INFORME"</formula>
    </cfRule>
  </conditionalFormatting>
  <printOptions horizontalCentered="1"/>
  <pageMargins left="1.299212598425197" right="0.39370078740157483" top="1.6535433070866143" bottom="0.47244094488188981" header="0" footer="0.19685039370078741"/>
  <pageSetup scale="85" orientation="landscape" r:id="rId1"/>
  <headerFooter scaleWithDoc="0">
    <oddHeader>&amp;C&amp;G</oddHeader>
    <oddFooter>&amp;C&amp;G</oddFooter>
  </headerFooter>
  <ignoredErrors>
    <ignoredError sqref="D7 E7:F7" numberStoredAsText="1"/>
  </ignoredError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view="pageBreakPreview" zoomScale="60" workbookViewId="0">
      <selection activeCell="A2" sqref="A1:A1048576"/>
    </sheetView>
  </sheetViews>
  <sheetFormatPr baseColWidth="10" defaultColWidth="11.42578125" defaultRowHeight="13.5"/>
  <cols>
    <col min="1" max="1" width="11.42578125" style="256"/>
    <col min="2" max="2" width="40.7109375" style="1" customWidth="1"/>
    <col min="3" max="4" width="13.7109375" style="1" customWidth="1"/>
    <col min="5" max="5" width="16.28515625" style="1" customWidth="1"/>
    <col min="6" max="6" width="13.7109375" style="1" customWidth="1"/>
    <col min="7" max="7" width="45.7109375" style="1" customWidth="1"/>
    <col min="8" max="16384" width="11.42578125" style="1"/>
  </cols>
  <sheetData>
    <row r="1" spans="2:7" ht="35.1" customHeight="1">
      <c r="B1" s="414" t="s">
        <v>75</v>
      </c>
      <c r="C1" s="415"/>
      <c r="D1" s="415"/>
      <c r="E1" s="415"/>
      <c r="F1" s="415"/>
      <c r="G1" s="416"/>
    </row>
    <row r="2" spans="2:7" ht="6.75" customHeight="1"/>
    <row r="3" spans="2:7" ht="20.100000000000001" customHeight="1">
      <c r="B3" s="417" t="s">
        <v>195</v>
      </c>
      <c r="C3" s="418"/>
      <c r="D3" s="418"/>
      <c r="E3" s="418"/>
      <c r="F3" s="418"/>
      <c r="G3" s="419"/>
    </row>
    <row r="4" spans="2:7" ht="20.100000000000001" customHeight="1">
      <c r="B4" s="417" t="s">
        <v>196</v>
      </c>
      <c r="C4" s="418"/>
      <c r="D4" s="418"/>
      <c r="E4" s="418"/>
      <c r="F4" s="418"/>
      <c r="G4" s="419"/>
    </row>
    <row r="5" spans="2:7" ht="25.15" customHeight="1">
      <c r="B5" s="412" t="s">
        <v>25</v>
      </c>
      <c r="C5" s="446" t="s">
        <v>119</v>
      </c>
      <c r="D5" s="451"/>
      <c r="E5" s="451"/>
      <c r="F5" s="447"/>
      <c r="G5" s="412" t="s">
        <v>21</v>
      </c>
    </row>
    <row r="6" spans="2:7" ht="31.5" customHeight="1">
      <c r="B6" s="413"/>
      <c r="C6" s="128" t="s">
        <v>28</v>
      </c>
      <c r="D6" s="128" t="s">
        <v>27</v>
      </c>
      <c r="E6" s="128" t="s">
        <v>24</v>
      </c>
      <c r="F6" s="128" t="s">
        <v>26</v>
      </c>
      <c r="G6" s="413"/>
    </row>
    <row r="7" spans="2:7" ht="18" customHeight="1">
      <c r="B7" s="51" t="s">
        <v>0</v>
      </c>
      <c r="C7" s="51" t="s">
        <v>1</v>
      </c>
      <c r="D7" s="51" t="s">
        <v>2</v>
      </c>
      <c r="E7" s="51" t="s">
        <v>6</v>
      </c>
      <c r="F7" s="51" t="s">
        <v>3</v>
      </c>
      <c r="G7" s="51" t="s">
        <v>4</v>
      </c>
    </row>
    <row r="8" spans="2:7" ht="18" customHeight="1">
      <c r="B8" s="77"/>
      <c r="C8" s="77"/>
      <c r="D8" s="77"/>
      <c r="E8" s="77"/>
      <c r="F8" s="77"/>
      <c r="G8" s="74"/>
    </row>
    <row r="9" spans="2:7" ht="18" customHeight="1">
      <c r="B9" s="77"/>
      <c r="C9" s="77"/>
      <c r="D9" s="77"/>
      <c r="E9" s="77"/>
      <c r="F9" s="77"/>
      <c r="G9" s="74"/>
    </row>
    <row r="10" spans="2:7" ht="18" customHeight="1">
      <c r="B10" s="77"/>
      <c r="C10" s="77"/>
      <c r="D10" s="77"/>
      <c r="E10" s="77"/>
      <c r="F10" s="77"/>
      <c r="G10" s="74"/>
    </row>
    <row r="11" spans="2:7" ht="18" customHeight="1">
      <c r="B11" s="77"/>
      <c r="C11" s="77"/>
      <c r="D11" s="77"/>
      <c r="E11" s="77"/>
      <c r="F11" s="77"/>
      <c r="G11" s="74"/>
    </row>
    <row r="12" spans="2:7" ht="18" customHeight="1">
      <c r="B12" s="77"/>
      <c r="C12" s="77"/>
      <c r="D12" s="77"/>
      <c r="E12" s="77"/>
      <c r="F12" s="77"/>
      <c r="G12" s="74"/>
    </row>
    <row r="13" spans="2:7" ht="18" customHeight="1">
      <c r="B13" s="77"/>
      <c r="C13" s="77"/>
      <c r="D13" s="77"/>
      <c r="E13" s="77"/>
      <c r="F13" s="77"/>
      <c r="G13" s="74"/>
    </row>
    <row r="14" spans="2:7" ht="18" customHeight="1">
      <c r="B14" s="77"/>
      <c r="C14" s="77"/>
      <c r="D14" s="77"/>
      <c r="E14" s="77"/>
      <c r="F14" s="77"/>
      <c r="G14" s="74"/>
    </row>
    <row r="15" spans="2:7" ht="18" customHeight="1">
      <c r="B15" s="77"/>
      <c r="C15" s="77"/>
      <c r="D15" s="77"/>
      <c r="E15" s="77"/>
      <c r="F15" s="77"/>
      <c r="G15" s="74"/>
    </row>
    <row r="16" spans="2:7" ht="18" customHeight="1">
      <c r="B16" s="69"/>
      <c r="C16" s="69"/>
      <c r="D16" s="69"/>
      <c r="E16" s="69"/>
      <c r="F16" s="69"/>
      <c r="G16" s="71"/>
    </row>
    <row r="17" spans="2:7" ht="18" customHeight="1">
      <c r="B17" s="69"/>
      <c r="C17" s="69"/>
      <c r="D17" s="69"/>
      <c r="E17" s="69"/>
      <c r="F17" s="69"/>
      <c r="G17" s="71"/>
    </row>
    <row r="18" spans="2:7" ht="18" customHeight="1">
      <c r="B18" s="69"/>
      <c r="C18" s="69"/>
      <c r="D18" s="69"/>
      <c r="E18" s="69"/>
      <c r="F18" s="69"/>
      <c r="G18" s="71"/>
    </row>
    <row r="19" spans="2:7" ht="18" customHeight="1">
      <c r="B19" s="75" t="s">
        <v>74</v>
      </c>
      <c r="C19" s="69"/>
      <c r="D19" s="69"/>
      <c r="E19" s="69"/>
      <c r="F19" s="69"/>
      <c r="G19" s="71"/>
    </row>
    <row r="20" spans="2:7">
      <c r="B20" s="24"/>
      <c r="C20" s="38"/>
      <c r="D20" s="38"/>
      <c r="E20" s="38"/>
      <c r="F20" s="38"/>
    </row>
    <row r="21" spans="2:7">
      <c r="B21" s="10"/>
      <c r="E21" s="12"/>
      <c r="G21" s="12"/>
    </row>
    <row r="22" spans="2:7">
      <c r="B22" s="13"/>
      <c r="E22" s="15"/>
      <c r="G22" s="15"/>
    </row>
  </sheetData>
  <mergeCells count="6">
    <mergeCell ref="B5:B6"/>
    <mergeCell ref="G5:G6"/>
    <mergeCell ref="B1:G1"/>
    <mergeCell ref="B3:G3"/>
    <mergeCell ref="B4:G4"/>
    <mergeCell ref="C5:F5"/>
  </mergeCells>
  <phoneticPr fontId="0" type="noConversion"/>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ignoredErrors>
    <ignoredError sqref="B7:G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view="pageBreakPreview" topLeftCell="A15" zoomScale="70" zoomScaleNormal="90" zoomScaleSheetLayoutView="70" workbookViewId="0">
      <selection activeCell="A15" sqref="A15"/>
    </sheetView>
  </sheetViews>
  <sheetFormatPr baseColWidth="10" defaultColWidth="9.140625" defaultRowHeight="13.5"/>
  <cols>
    <col min="1" max="1" width="30.7109375" style="1" customWidth="1"/>
    <col min="2" max="2" width="17.7109375" style="209" customWidth="1"/>
    <col min="3" max="3" width="25.7109375" style="1" customWidth="1"/>
    <col min="4" max="4" width="28.42578125" style="1" customWidth="1"/>
    <col min="5" max="5" width="15.7109375" style="1" customWidth="1"/>
    <col min="6" max="6" width="11.42578125" style="1" customWidth="1"/>
    <col min="7" max="7" width="20.7109375" style="1" customWidth="1"/>
    <col min="8" max="16384" width="9.140625" style="1"/>
  </cols>
  <sheetData>
    <row r="1" spans="1:7" ht="35.1" customHeight="1">
      <c r="A1" s="414" t="s">
        <v>77</v>
      </c>
      <c r="B1" s="415"/>
      <c r="C1" s="415"/>
      <c r="D1" s="415"/>
      <c r="E1" s="415"/>
      <c r="F1" s="415"/>
      <c r="G1" s="416"/>
    </row>
    <row r="2" spans="1:7" s="17" customFormat="1" ht="8.25" customHeight="1">
      <c r="A2" s="16"/>
      <c r="B2" s="16"/>
      <c r="C2" s="16"/>
      <c r="D2" s="16"/>
      <c r="E2" s="16"/>
      <c r="F2" s="16"/>
      <c r="G2" s="16"/>
    </row>
    <row r="3" spans="1:7" s="17" customFormat="1" ht="19.5" customHeight="1">
      <c r="A3" s="417" t="s">
        <v>195</v>
      </c>
      <c r="B3" s="418"/>
      <c r="C3" s="418"/>
      <c r="D3" s="418"/>
      <c r="E3" s="418"/>
      <c r="F3" s="418"/>
      <c r="G3" s="419"/>
    </row>
    <row r="4" spans="1:7" s="17" customFormat="1" ht="19.5" customHeight="1">
      <c r="A4" s="417" t="s">
        <v>196</v>
      </c>
      <c r="B4" s="418"/>
      <c r="C4" s="418"/>
      <c r="D4" s="418"/>
      <c r="E4" s="418"/>
      <c r="F4" s="418"/>
      <c r="G4" s="419"/>
    </row>
    <row r="5" spans="1:7" ht="25.15" customHeight="1">
      <c r="A5" s="412" t="s">
        <v>131</v>
      </c>
      <c r="B5" s="412" t="s">
        <v>30</v>
      </c>
      <c r="C5" s="412" t="s">
        <v>14</v>
      </c>
      <c r="D5" s="412" t="s">
        <v>15</v>
      </c>
      <c r="E5" s="446" t="s">
        <v>19</v>
      </c>
      <c r="F5" s="447"/>
      <c r="G5" s="412" t="s">
        <v>141</v>
      </c>
    </row>
    <row r="6" spans="1:7" s="18" customFormat="1" ht="25.15" customHeight="1">
      <c r="A6" s="413"/>
      <c r="B6" s="413"/>
      <c r="C6" s="413"/>
      <c r="D6" s="413"/>
      <c r="E6" s="128" t="s">
        <v>99</v>
      </c>
      <c r="F6" s="128" t="s">
        <v>20</v>
      </c>
      <c r="G6" s="413"/>
    </row>
    <row r="7" spans="1:7" ht="15" customHeight="1">
      <c r="A7" s="51" t="s">
        <v>0</v>
      </c>
      <c r="B7" s="211" t="s">
        <v>1</v>
      </c>
      <c r="C7" s="51" t="s">
        <v>2</v>
      </c>
      <c r="D7" s="51" t="s">
        <v>2</v>
      </c>
      <c r="E7" s="51" t="s">
        <v>6</v>
      </c>
      <c r="F7" s="51" t="s">
        <v>3</v>
      </c>
      <c r="G7" s="51" t="s">
        <v>4</v>
      </c>
    </row>
    <row r="8" spans="1:7" ht="264">
      <c r="A8" s="245" t="s">
        <v>328</v>
      </c>
      <c r="B8" s="245" t="s">
        <v>329</v>
      </c>
      <c r="C8" s="245" t="s">
        <v>474</v>
      </c>
      <c r="D8" s="349" t="s">
        <v>475</v>
      </c>
      <c r="E8" s="245" t="s">
        <v>264</v>
      </c>
      <c r="F8" s="383">
        <f>28+6+21</f>
        <v>55</v>
      </c>
      <c r="G8" s="384">
        <v>19240146.379999999</v>
      </c>
    </row>
    <row r="9" spans="1:7" ht="333" customHeight="1">
      <c r="A9" s="349" t="s">
        <v>330</v>
      </c>
      <c r="B9" s="349" t="s">
        <v>329</v>
      </c>
      <c r="C9" s="349" t="s">
        <v>545</v>
      </c>
      <c r="D9" s="349" t="s">
        <v>546</v>
      </c>
      <c r="E9" s="185" t="s">
        <v>264</v>
      </c>
      <c r="F9" s="63">
        <f>1890+108+1700+4852</f>
        <v>8550</v>
      </c>
      <c r="G9" s="384">
        <v>4142470</v>
      </c>
    </row>
    <row r="10" spans="1:7" ht="63.75" customHeight="1">
      <c r="A10" s="349" t="s">
        <v>331</v>
      </c>
      <c r="B10" s="349" t="s">
        <v>329</v>
      </c>
      <c r="C10" s="349" t="s">
        <v>481</v>
      </c>
      <c r="D10" s="349" t="s">
        <v>482</v>
      </c>
      <c r="E10" s="246" t="s">
        <v>340</v>
      </c>
      <c r="F10" s="63">
        <v>26</v>
      </c>
      <c r="G10" s="384">
        <v>216800</v>
      </c>
    </row>
    <row r="11" spans="1:7" ht="84" customHeight="1">
      <c r="A11" s="349" t="s">
        <v>332</v>
      </c>
      <c r="B11" s="349" t="s">
        <v>329</v>
      </c>
      <c r="C11" s="349" t="s">
        <v>478</v>
      </c>
      <c r="D11" s="349" t="s">
        <v>479</v>
      </c>
      <c r="E11" s="185" t="s">
        <v>264</v>
      </c>
      <c r="F11" s="63">
        <v>10</v>
      </c>
      <c r="G11" s="384">
        <v>574600</v>
      </c>
    </row>
    <row r="12" spans="1:7" ht="83.25" customHeight="1">
      <c r="A12" s="349" t="s">
        <v>333</v>
      </c>
      <c r="B12" s="349" t="s">
        <v>329</v>
      </c>
      <c r="C12" s="349" t="s">
        <v>476</v>
      </c>
      <c r="D12" s="349" t="s">
        <v>477</v>
      </c>
      <c r="E12" s="185" t="s">
        <v>264</v>
      </c>
      <c r="F12" s="63">
        <v>14</v>
      </c>
      <c r="G12" s="384">
        <v>390200</v>
      </c>
    </row>
    <row r="13" spans="1:7" ht="107.25" customHeight="1">
      <c r="A13" s="349" t="s">
        <v>334</v>
      </c>
      <c r="B13" s="349" t="s">
        <v>335</v>
      </c>
      <c r="C13" s="349" t="s">
        <v>809</v>
      </c>
      <c r="D13" s="349" t="s">
        <v>810</v>
      </c>
      <c r="E13" s="185" t="s">
        <v>265</v>
      </c>
      <c r="F13" s="63">
        <f>47+9+29</f>
        <v>85</v>
      </c>
      <c r="G13" s="384">
        <v>24802095</v>
      </c>
    </row>
    <row r="14" spans="1:7" ht="409.5" customHeight="1">
      <c r="A14" s="349" t="s">
        <v>336</v>
      </c>
      <c r="B14" s="349" t="s">
        <v>337</v>
      </c>
      <c r="C14" s="349" t="s">
        <v>577</v>
      </c>
      <c r="D14" s="349" t="s">
        <v>578</v>
      </c>
      <c r="E14" s="185" t="s">
        <v>265</v>
      </c>
      <c r="F14" s="63">
        <f>37+7+8</f>
        <v>52</v>
      </c>
      <c r="G14" s="384">
        <v>3813330</v>
      </c>
    </row>
    <row r="15" spans="1:7" ht="111.75" customHeight="1">
      <c r="A15" s="399" t="s">
        <v>338</v>
      </c>
      <c r="B15" s="63" t="s">
        <v>329</v>
      </c>
      <c r="C15" s="400" t="s">
        <v>809</v>
      </c>
      <c r="D15" s="401" t="s">
        <v>810</v>
      </c>
      <c r="E15" s="246" t="s">
        <v>341</v>
      </c>
      <c r="F15" s="63">
        <f>150000+11+7</f>
        <v>150018</v>
      </c>
      <c r="G15" s="384">
        <v>6986597.7699999996</v>
      </c>
    </row>
    <row r="16" spans="1:7" ht="127.5" customHeight="1">
      <c r="A16" s="349" t="s">
        <v>339</v>
      </c>
      <c r="B16" s="349" t="s">
        <v>329</v>
      </c>
      <c r="C16" s="349" t="s">
        <v>480</v>
      </c>
      <c r="D16" s="349" t="s">
        <v>547</v>
      </c>
      <c r="E16" s="294" t="s">
        <v>548</v>
      </c>
      <c r="F16" s="63">
        <v>18</v>
      </c>
      <c r="G16" s="384">
        <v>520440</v>
      </c>
    </row>
    <row r="17" spans="1:7" ht="15" customHeight="1">
      <c r="A17" s="63"/>
      <c r="B17" s="246"/>
      <c r="C17" s="63"/>
      <c r="D17" s="63"/>
      <c r="E17" s="63"/>
      <c r="F17" s="63"/>
      <c r="G17" s="63"/>
    </row>
    <row r="18" spans="1:7" ht="15" customHeight="1">
      <c r="A18" s="63"/>
      <c r="B18" s="246"/>
      <c r="C18" s="63"/>
      <c r="D18" s="63"/>
      <c r="E18" s="63"/>
      <c r="F18" s="63"/>
      <c r="G18" s="251">
        <f>+SUM(G8:G16)</f>
        <v>60686679.149999991</v>
      </c>
    </row>
    <row r="19" spans="1:7" ht="15" customHeight="1">
      <c r="A19" s="50" t="s">
        <v>74</v>
      </c>
      <c r="B19" s="246"/>
      <c r="C19" s="63"/>
      <c r="D19" s="63"/>
      <c r="E19" s="63"/>
      <c r="F19" s="63"/>
      <c r="G19" s="63"/>
    </row>
    <row r="20" spans="1:7" ht="15" customHeight="1">
      <c r="A20" s="70"/>
      <c r="B20" s="247"/>
      <c r="C20" s="70"/>
      <c r="D20" s="70"/>
      <c r="E20" s="70"/>
      <c r="F20" s="70"/>
      <c r="G20" s="70"/>
    </row>
    <row r="21" spans="1:7">
      <c r="A21" s="24" t="s">
        <v>130</v>
      </c>
      <c r="B21" s="248"/>
    </row>
    <row r="22" spans="1:7">
      <c r="A22" s="24"/>
      <c r="B22" s="248"/>
    </row>
    <row r="24" spans="1:7">
      <c r="A24" s="10"/>
      <c r="B24" s="249"/>
      <c r="E24" s="12"/>
    </row>
    <row r="25" spans="1:7">
      <c r="A25" s="13"/>
      <c r="B25" s="250"/>
      <c r="E25" s="15"/>
    </row>
  </sheetData>
  <mergeCells count="9">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rowBreaks count="1" manualBreakCount="1">
    <brk id="9" max="16383" man="1"/>
  </rowBreaks>
  <ignoredErrors>
    <ignoredError sqref="A7:F7 G7" numberStoredAsText="1"/>
  </ignoredError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view="pageBreakPreview" zoomScaleSheetLayoutView="100" workbookViewId="0">
      <selection activeCell="A5" sqref="A5:C5"/>
    </sheetView>
  </sheetViews>
  <sheetFormatPr baseColWidth="10" defaultColWidth="11.42578125" defaultRowHeight="13.5"/>
  <cols>
    <col min="1" max="1" width="42.28515625" style="30" customWidth="1"/>
    <col min="2" max="3" width="50.7109375" style="30" customWidth="1"/>
    <col min="4" max="16384" width="11.42578125" style="30"/>
  </cols>
  <sheetData>
    <row r="1" spans="1:3" ht="35.1" customHeight="1">
      <c r="A1" s="587" t="s">
        <v>79</v>
      </c>
      <c r="B1" s="588"/>
      <c r="C1" s="589"/>
    </row>
    <row r="2" spans="1:3" ht="6.75" customHeight="1"/>
    <row r="3" spans="1:3" s="31" customFormat="1" ht="15" customHeight="1">
      <c r="A3" s="596" t="s">
        <v>195</v>
      </c>
      <c r="B3" s="597"/>
      <c r="C3" s="598"/>
    </row>
    <row r="4" spans="1:3" s="31" customFormat="1" ht="6.75" customHeight="1"/>
    <row r="5" spans="1:3" s="31" customFormat="1" ht="15" customHeight="1">
      <c r="A5" s="596" t="s">
        <v>196</v>
      </c>
      <c r="B5" s="597"/>
      <c r="C5" s="598"/>
    </row>
    <row r="6" spans="1:3" s="31" customFormat="1" ht="6.75" customHeight="1"/>
    <row r="7" spans="1:3" s="31" customFormat="1" ht="15" customHeight="1">
      <c r="A7" s="590" t="s">
        <v>48</v>
      </c>
      <c r="B7" s="591"/>
      <c r="C7" s="592"/>
    </row>
    <row r="8" spans="1:3" s="31" customFormat="1" ht="6.75" customHeight="1">
      <c r="A8" s="599"/>
      <c r="B8" s="599"/>
      <c r="C8" s="599"/>
    </row>
    <row r="9" spans="1:3" s="31" customFormat="1" ht="15" customHeight="1">
      <c r="A9" s="32" t="s">
        <v>49</v>
      </c>
      <c r="B9" s="593" t="s">
        <v>342</v>
      </c>
      <c r="C9" s="594"/>
    </row>
    <row r="10" spans="1:3" s="31" customFormat="1" ht="15" customHeight="1">
      <c r="A10" s="32" t="s">
        <v>50</v>
      </c>
      <c r="B10" s="595">
        <v>35195</v>
      </c>
      <c r="C10" s="594"/>
    </row>
    <row r="11" spans="1:3" s="31" customFormat="1" ht="20.25" customHeight="1">
      <c r="A11" s="32" t="s">
        <v>51</v>
      </c>
      <c r="B11" s="593" t="s">
        <v>343</v>
      </c>
      <c r="C11" s="594"/>
    </row>
    <row r="12" spans="1:3" s="31" customFormat="1" ht="38.25" customHeight="1">
      <c r="A12" s="32" t="s">
        <v>52</v>
      </c>
      <c r="B12" s="602" t="s">
        <v>344</v>
      </c>
      <c r="C12" s="603"/>
    </row>
    <row r="13" spans="1:3" s="31" customFormat="1" ht="26.25" customHeight="1">
      <c r="A13" s="218" t="s">
        <v>53</v>
      </c>
      <c r="B13" s="602" t="s">
        <v>345</v>
      </c>
      <c r="C13" s="603"/>
    </row>
    <row r="14" spans="1:3" s="31" customFormat="1" ht="44.25" customHeight="1">
      <c r="A14" s="218" t="s">
        <v>54</v>
      </c>
      <c r="B14" s="602" t="s">
        <v>346</v>
      </c>
      <c r="C14" s="604"/>
    </row>
    <row r="15" spans="1:3" s="31" customFormat="1" ht="33.6" customHeight="1">
      <c r="A15" s="218" t="s">
        <v>55</v>
      </c>
      <c r="B15" s="602" t="s">
        <v>347</v>
      </c>
      <c r="C15" s="603"/>
    </row>
    <row r="16" spans="1:3" s="31" customFormat="1" ht="38.25" customHeight="1">
      <c r="A16" s="218" t="s">
        <v>56</v>
      </c>
      <c r="B16" s="602" t="s">
        <v>346</v>
      </c>
      <c r="C16" s="604"/>
    </row>
    <row r="17" spans="1:3" s="31" customFormat="1" ht="6.75" customHeight="1"/>
    <row r="18" spans="1:3" s="31" customFormat="1" ht="15" customHeight="1">
      <c r="A18" s="590" t="s">
        <v>57</v>
      </c>
      <c r="B18" s="591"/>
      <c r="C18" s="592"/>
    </row>
    <row r="19" spans="1:3" s="31" customFormat="1" ht="28.9" customHeight="1">
      <c r="A19" s="33" t="s">
        <v>58</v>
      </c>
      <c r="B19" s="33" t="s">
        <v>59</v>
      </c>
      <c r="C19" s="34" t="s">
        <v>60</v>
      </c>
    </row>
    <row r="20" spans="1:3" s="31" customFormat="1" ht="15" customHeight="1">
      <c r="A20" s="35">
        <v>35777347.399999999</v>
      </c>
      <c r="B20" s="35">
        <v>0</v>
      </c>
      <c r="C20" s="36">
        <v>0</v>
      </c>
    </row>
    <row r="21" spans="1:3" s="31" customFormat="1" ht="6.75" customHeight="1"/>
    <row r="22" spans="1:3" s="31" customFormat="1" ht="15" customHeight="1">
      <c r="A22" s="590" t="s">
        <v>61</v>
      </c>
      <c r="B22" s="591"/>
      <c r="C22" s="592"/>
    </row>
    <row r="23" spans="1:3" s="31" customFormat="1" ht="15" customHeight="1">
      <c r="A23" s="33" t="s">
        <v>62</v>
      </c>
      <c r="B23" s="33" t="s">
        <v>63</v>
      </c>
      <c r="C23" s="34" t="s">
        <v>64</v>
      </c>
    </row>
    <row r="24" spans="1:3" s="31" customFormat="1" ht="15" customHeight="1">
      <c r="A24" s="35">
        <v>35777347.399999999</v>
      </c>
      <c r="B24" s="35">
        <v>4439945.1399999997</v>
      </c>
      <c r="C24" s="36">
        <v>1529190.37</v>
      </c>
    </row>
    <row r="25" spans="1:3" s="31" customFormat="1" ht="6.75" customHeight="1"/>
    <row r="26" spans="1:3" s="31" customFormat="1" ht="15" customHeight="1">
      <c r="A26" s="590" t="s">
        <v>65</v>
      </c>
      <c r="B26" s="591"/>
      <c r="C26" s="592"/>
    </row>
    <row r="27" spans="1:3" s="31" customFormat="1" ht="15" customHeight="1">
      <c r="A27" s="33" t="s">
        <v>66</v>
      </c>
      <c r="B27" s="33" t="s">
        <v>67</v>
      </c>
      <c r="C27" s="34" t="s">
        <v>68</v>
      </c>
    </row>
    <row r="28" spans="1:3" s="31" customFormat="1" ht="34.9" customHeight="1">
      <c r="A28" s="37" t="s">
        <v>348</v>
      </c>
      <c r="B28" s="33" t="s">
        <v>348</v>
      </c>
      <c r="C28" s="35">
        <v>35777347.399999999</v>
      </c>
    </row>
    <row r="29" spans="1:3" ht="28.5" customHeight="1">
      <c r="A29" s="600" t="s">
        <v>886</v>
      </c>
      <c r="B29" s="600"/>
      <c r="C29" s="600"/>
    </row>
    <row r="30" spans="1:3" ht="32.25" customHeight="1">
      <c r="A30" s="601"/>
      <c r="B30" s="601"/>
      <c r="C30" s="601"/>
    </row>
  </sheetData>
  <mergeCells count="17">
    <mergeCell ref="A29:C30"/>
    <mergeCell ref="A18:C18"/>
    <mergeCell ref="A22:C22"/>
    <mergeCell ref="A26:C26"/>
    <mergeCell ref="B11:C11"/>
    <mergeCell ref="B12:C12"/>
    <mergeCell ref="B13:C13"/>
    <mergeCell ref="B14:C14"/>
    <mergeCell ref="B15:C15"/>
    <mergeCell ref="B16:C16"/>
    <mergeCell ref="A1:C1"/>
    <mergeCell ref="A7:C7"/>
    <mergeCell ref="B9:C9"/>
    <mergeCell ref="B10:C10"/>
    <mergeCell ref="A3:C3"/>
    <mergeCell ref="A5:C5"/>
    <mergeCell ref="A8:C8"/>
  </mergeCells>
  <printOptions horizontalCentered="1"/>
  <pageMargins left="0.19685039370078741" right="0.39370078740157483" top="1.6535433070866143" bottom="0.47244094488188981" header="0.19685039370078741" footer="0.19685039370078741"/>
  <pageSetup scale="75" orientation="landscape" r:id="rId1"/>
  <headerFooter scaleWithDoc="0">
    <oddHeader>&amp;C&amp;G</oddHeader>
    <oddFooter>&amp;C&amp;G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7"/>
  <sheetViews>
    <sheetView showGridLines="0" view="pageBreakPreview" zoomScale="70" zoomScaleSheetLayoutView="70" workbookViewId="0">
      <selection activeCell="A2" sqref="A1:A1048576"/>
    </sheetView>
  </sheetViews>
  <sheetFormatPr baseColWidth="10" defaultColWidth="12.5703125" defaultRowHeight="13.5"/>
  <cols>
    <col min="1" max="1" width="12.5703125" style="26"/>
    <col min="2" max="2" width="60.140625" style="25" customWidth="1"/>
    <col min="3" max="4" width="16.140625" style="26" customWidth="1"/>
    <col min="5" max="5" width="66.28515625" style="26" customWidth="1"/>
    <col min="6" max="16384" width="12.5703125" style="26"/>
  </cols>
  <sheetData>
    <row r="1" spans="2:5" ht="35.1" customHeight="1">
      <c r="B1" s="414" t="s">
        <v>186</v>
      </c>
      <c r="C1" s="415"/>
      <c r="D1" s="415"/>
      <c r="E1" s="416"/>
    </row>
    <row r="2" spans="2:5" ht="7.5" customHeight="1">
      <c r="B2" s="27"/>
      <c r="C2" s="28"/>
      <c r="D2" s="28"/>
      <c r="E2" s="28"/>
    </row>
    <row r="3" spans="2:5" ht="20.100000000000001" customHeight="1">
      <c r="B3" s="417" t="s">
        <v>195</v>
      </c>
      <c r="C3" s="418"/>
      <c r="D3" s="418"/>
      <c r="E3" s="419"/>
    </row>
    <row r="4" spans="2:5" ht="20.100000000000001" customHeight="1">
      <c r="B4" s="417" t="s">
        <v>349</v>
      </c>
      <c r="C4" s="418"/>
      <c r="D4" s="418"/>
      <c r="E4" s="419"/>
    </row>
    <row r="5" spans="2:5" ht="25.9" customHeight="1">
      <c r="B5" s="605" t="s">
        <v>125</v>
      </c>
      <c r="C5" s="446" t="s">
        <v>120</v>
      </c>
      <c r="D5" s="607"/>
      <c r="E5" s="608" t="s">
        <v>11</v>
      </c>
    </row>
    <row r="6" spans="2:5" s="29" customFormat="1" ht="25.9" customHeight="1">
      <c r="B6" s="606"/>
      <c r="C6" s="129" t="s">
        <v>97</v>
      </c>
      <c r="D6" s="130" t="s">
        <v>16</v>
      </c>
      <c r="E6" s="609"/>
    </row>
    <row r="7" spans="2:5" ht="20.25" customHeight="1">
      <c r="B7" s="51" t="s">
        <v>0</v>
      </c>
      <c r="C7" s="51" t="s">
        <v>1</v>
      </c>
      <c r="D7" s="51" t="s">
        <v>2</v>
      </c>
      <c r="E7" s="51" t="s">
        <v>6</v>
      </c>
    </row>
    <row r="8" spans="2:5" ht="20.25" customHeight="1">
      <c r="B8" s="109"/>
      <c r="C8" s="110"/>
      <c r="D8" s="110"/>
      <c r="E8" s="110"/>
    </row>
    <row r="9" spans="2:5" ht="20.25" customHeight="1">
      <c r="B9" s="109"/>
      <c r="C9" s="110"/>
      <c r="D9" s="110"/>
      <c r="E9" s="110"/>
    </row>
    <row r="10" spans="2:5" ht="20.25" customHeight="1">
      <c r="B10" s="109"/>
      <c r="C10" s="110"/>
      <c r="D10" s="110"/>
      <c r="E10" s="110"/>
    </row>
    <row r="11" spans="2:5" ht="20.25" customHeight="1">
      <c r="B11" s="109"/>
      <c r="C11" s="110"/>
      <c r="D11" s="110"/>
      <c r="E11" s="110"/>
    </row>
    <row r="12" spans="2:5" ht="20.25" customHeight="1">
      <c r="B12" s="109"/>
      <c r="C12" s="110"/>
      <c r="D12" s="110"/>
      <c r="E12" s="110"/>
    </row>
    <row r="13" spans="2:5" ht="20.25" customHeight="1">
      <c r="B13" s="109"/>
      <c r="C13" s="110"/>
      <c r="D13" s="110"/>
      <c r="E13" s="110"/>
    </row>
    <row r="14" spans="2:5" ht="20.25" customHeight="1">
      <c r="B14" s="109"/>
      <c r="C14" s="110"/>
      <c r="D14" s="110"/>
      <c r="E14" s="110"/>
    </row>
    <row r="15" spans="2:5" ht="20.25" customHeight="1">
      <c r="B15" s="109"/>
      <c r="C15" s="110"/>
      <c r="D15" s="110"/>
      <c r="E15" s="110"/>
    </row>
    <row r="16" spans="2:5" ht="20.25" customHeight="1">
      <c r="B16" s="109"/>
      <c r="C16" s="110"/>
      <c r="D16" s="110"/>
      <c r="E16" s="110"/>
    </row>
    <row r="17" spans="2:5" ht="20.25" customHeight="1">
      <c r="B17" s="109"/>
      <c r="C17" s="110"/>
      <c r="D17" s="110"/>
      <c r="E17" s="110"/>
    </row>
    <row r="18" spans="2:5" ht="20.25" customHeight="1">
      <c r="B18" s="109"/>
      <c r="C18" s="110"/>
      <c r="D18" s="110"/>
      <c r="E18" s="110"/>
    </row>
    <row r="19" spans="2:5" ht="20.25" customHeight="1">
      <c r="B19" s="109"/>
      <c r="C19" s="110"/>
      <c r="D19" s="110"/>
      <c r="E19" s="110"/>
    </row>
    <row r="20" spans="2:5" ht="20.25" customHeight="1">
      <c r="B20" s="109"/>
      <c r="C20" s="110"/>
      <c r="D20" s="110"/>
      <c r="E20" s="110"/>
    </row>
    <row r="21" spans="2:5" ht="20.25" customHeight="1">
      <c r="B21" s="109"/>
      <c r="C21" s="110"/>
      <c r="D21" s="110"/>
      <c r="E21" s="110"/>
    </row>
    <row r="22" spans="2:5" ht="20.25" customHeight="1">
      <c r="B22" s="109"/>
      <c r="C22" s="110"/>
      <c r="D22" s="110"/>
      <c r="E22" s="110"/>
    </row>
    <row r="23" spans="2:5" ht="20.25" customHeight="1">
      <c r="B23" s="111" t="s">
        <v>129</v>
      </c>
      <c r="C23" s="110"/>
      <c r="D23" s="110"/>
      <c r="E23" s="110"/>
    </row>
    <row r="24" spans="2:5" ht="20.25" customHeight="1">
      <c r="B24" s="109"/>
      <c r="C24" s="110"/>
      <c r="D24" s="110"/>
      <c r="E24" s="110"/>
    </row>
    <row r="25" spans="2:5">
      <c r="B25" s="24" t="s">
        <v>187</v>
      </c>
    </row>
    <row r="26" spans="2:5">
      <c r="B26" s="10"/>
      <c r="D26" s="12"/>
    </row>
    <row r="27" spans="2:5">
      <c r="B27" s="13"/>
      <c r="D27" s="15"/>
    </row>
  </sheetData>
  <mergeCells count="6">
    <mergeCell ref="B5:B6"/>
    <mergeCell ref="C5:D5"/>
    <mergeCell ref="E5:E6"/>
    <mergeCell ref="B1:E1"/>
    <mergeCell ref="B3:E3"/>
    <mergeCell ref="B4:E4"/>
  </mergeCells>
  <conditionalFormatting sqref="B3">
    <cfRule type="cellIs" dxfId="3" priority="2" stopIfTrue="1" operator="equal">
      <formula>"VAYA A LA HOJA INICIO Y SELECIONE LA UNIDAD RESPONSABLE CORRESPONDIENTE A ESTE INFORME"</formula>
    </cfRule>
  </conditionalFormatting>
  <conditionalFormatting sqref="B4">
    <cfRule type="cellIs" dxfId="2"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6535433070866143" bottom="0.47244094488188981" header="0.19685039370078741" footer="0.19685039370078741"/>
  <pageSetup scale="72" orientation="landscape" r:id="rId1"/>
  <headerFooter scaleWithDoc="0">
    <oddHeader>&amp;C&amp;G</oddHeader>
    <oddFooter>&amp;C&amp;G</oddFooter>
  </headerFooter>
  <ignoredErrors>
    <ignoredError sqref="C7 D7:E7" numberStoredAsText="1"/>
  </ignoredError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view="pageBreakPreview" zoomScale="70" zoomScaleSheetLayoutView="70" workbookViewId="0">
      <selection activeCell="A2" sqref="A1:A1048576"/>
    </sheetView>
  </sheetViews>
  <sheetFormatPr baseColWidth="10" defaultColWidth="9.140625" defaultRowHeight="13.5"/>
  <cols>
    <col min="1" max="1" width="9.140625" style="256"/>
    <col min="2" max="2" width="34.7109375" style="1" customWidth="1"/>
    <col min="3" max="3" width="31.140625" style="1" customWidth="1"/>
    <col min="4" max="4" width="30" style="1" customWidth="1"/>
    <col min="5" max="5" width="12.5703125" style="1" bestFit="1" customWidth="1"/>
    <col min="6" max="8" width="15.7109375" style="1" customWidth="1"/>
    <col min="9" max="16384" width="9.140625" style="1"/>
  </cols>
  <sheetData>
    <row r="1" spans="2:8" ht="35.1" customHeight="1">
      <c r="B1" s="414" t="s">
        <v>31</v>
      </c>
      <c r="C1" s="415"/>
      <c r="D1" s="415"/>
      <c r="E1" s="415"/>
      <c r="F1" s="415"/>
      <c r="G1" s="415"/>
      <c r="H1" s="416"/>
    </row>
    <row r="2" spans="2:8" s="17" customFormat="1" ht="8.25" customHeight="1">
      <c r="B2" s="16"/>
      <c r="C2" s="16"/>
      <c r="D2" s="16"/>
      <c r="E2" s="16"/>
      <c r="F2" s="16"/>
      <c r="G2" s="16"/>
      <c r="H2" s="16"/>
    </row>
    <row r="3" spans="2:8" s="17" customFormat="1" ht="19.5" customHeight="1">
      <c r="B3" s="417" t="s">
        <v>195</v>
      </c>
      <c r="C3" s="418"/>
      <c r="D3" s="418"/>
      <c r="E3" s="418"/>
      <c r="F3" s="418"/>
      <c r="G3" s="418"/>
      <c r="H3" s="419"/>
    </row>
    <row r="4" spans="2:8" s="17" customFormat="1" ht="19.5" customHeight="1">
      <c r="B4" s="417" t="s">
        <v>196</v>
      </c>
      <c r="C4" s="418"/>
      <c r="D4" s="418"/>
      <c r="E4" s="418"/>
      <c r="F4" s="418"/>
      <c r="G4" s="418"/>
      <c r="H4" s="419"/>
    </row>
    <row r="5" spans="2:8" ht="9" customHeight="1"/>
    <row r="6" spans="2:8" ht="19.899999999999999" customHeight="1">
      <c r="B6" s="412" t="s">
        <v>33</v>
      </c>
      <c r="C6" s="412" t="s">
        <v>32</v>
      </c>
      <c r="D6" s="412" t="s">
        <v>11</v>
      </c>
      <c r="E6" s="412" t="s">
        <v>34</v>
      </c>
      <c r="F6" s="446" t="s">
        <v>95</v>
      </c>
      <c r="G6" s="451"/>
      <c r="H6" s="447"/>
    </row>
    <row r="7" spans="2:8" s="18" customFormat="1" ht="36" customHeight="1">
      <c r="B7" s="413"/>
      <c r="C7" s="413"/>
      <c r="D7" s="413"/>
      <c r="E7" s="413"/>
      <c r="F7" s="121" t="s">
        <v>182</v>
      </c>
      <c r="G7" s="121" t="s">
        <v>181</v>
      </c>
      <c r="H7" s="121" t="s">
        <v>35</v>
      </c>
    </row>
    <row r="8" spans="2:8">
      <c r="B8" s="19" t="s">
        <v>0</v>
      </c>
      <c r="C8" s="19" t="s">
        <v>1</v>
      </c>
      <c r="D8" s="19" t="s">
        <v>2</v>
      </c>
      <c r="E8" s="19" t="s">
        <v>6</v>
      </c>
      <c r="F8" s="19" t="s">
        <v>3</v>
      </c>
      <c r="G8" s="19" t="s">
        <v>4</v>
      </c>
      <c r="H8" s="19" t="s">
        <v>5</v>
      </c>
    </row>
    <row r="9" spans="2:8">
      <c r="B9" s="20"/>
      <c r="C9" s="20"/>
      <c r="D9" s="20"/>
      <c r="E9" s="20"/>
      <c r="F9" s="20"/>
      <c r="G9" s="20"/>
      <c r="H9" s="20"/>
    </row>
    <row r="10" spans="2:8">
      <c r="B10" s="20"/>
      <c r="C10" s="20"/>
      <c r="D10" s="20"/>
      <c r="E10" s="20"/>
      <c r="F10" s="20"/>
      <c r="G10" s="20"/>
      <c r="H10" s="20"/>
    </row>
    <row r="11" spans="2:8">
      <c r="B11" s="20"/>
      <c r="C11" s="20"/>
      <c r="D11" s="20"/>
      <c r="E11" s="20"/>
      <c r="F11" s="20"/>
      <c r="G11" s="20"/>
      <c r="H11" s="20"/>
    </row>
    <row r="12" spans="2:8">
      <c r="B12" s="20"/>
      <c r="C12" s="20"/>
      <c r="D12" s="20"/>
      <c r="E12" s="20"/>
      <c r="F12" s="20"/>
      <c r="G12" s="20"/>
      <c r="H12" s="20"/>
    </row>
    <row r="13" spans="2:8">
      <c r="B13" s="20"/>
      <c r="C13" s="20"/>
      <c r="D13" s="20"/>
      <c r="E13" s="20"/>
      <c r="F13" s="20"/>
      <c r="G13" s="20"/>
      <c r="H13" s="20"/>
    </row>
    <row r="14" spans="2:8">
      <c r="B14" s="20"/>
      <c r="C14" s="20"/>
      <c r="D14" s="20"/>
      <c r="E14" s="20"/>
      <c r="F14" s="20"/>
      <c r="G14" s="20"/>
      <c r="H14" s="20"/>
    </row>
    <row r="15" spans="2:8">
      <c r="B15" s="20"/>
      <c r="C15" s="20"/>
      <c r="D15" s="20"/>
      <c r="E15" s="20"/>
      <c r="F15" s="20"/>
      <c r="G15" s="20"/>
      <c r="H15" s="20"/>
    </row>
    <row r="16" spans="2:8">
      <c r="B16" s="20"/>
      <c r="C16" s="20"/>
      <c r="D16" s="20"/>
      <c r="E16" s="20"/>
      <c r="F16" s="20"/>
      <c r="G16" s="20"/>
      <c r="H16" s="20"/>
    </row>
    <row r="17" spans="2:8">
      <c r="B17" s="20"/>
      <c r="C17" s="20"/>
      <c r="D17" s="20"/>
      <c r="E17" s="20"/>
      <c r="F17" s="20"/>
      <c r="G17" s="20"/>
      <c r="H17" s="20"/>
    </row>
    <row r="18" spans="2:8">
      <c r="B18" s="20"/>
      <c r="C18" s="20"/>
      <c r="D18" s="20"/>
      <c r="E18" s="20"/>
      <c r="F18" s="20"/>
      <c r="G18" s="20"/>
      <c r="H18" s="20"/>
    </row>
    <row r="19" spans="2:8">
      <c r="B19" s="20"/>
      <c r="C19" s="20"/>
      <c r="D19" s="20"/>
      <c r="E19" s="20"/>
      <c r="F19" s="20"/>
      <c r="G19" s="20"/>
      <c r="H19" s="20"/>
    </row>
    <row r="20" spans="2:8">
      <c r="B20" s="20"/>
      <c r="C20" s="20"/>
      <c r="D20" s="20"/>
      <c r="E20" s="20"/>
      <c r="F20" s="20"/>
      <c r="G20" s="20"/>
      <c r="H20" s="20"/>
    </row>
    <row r="21" spans="2:8">
      <c r="B21" s="20"/>
      <c r="C21" s="20"/>
      <c r="D21" s="20"/>
      <c r="E21" s="20"/>
      <c r="F21" s="20"/>
      <c r="G21" s="20"/>
      <c r="H21" s="20"/>
    </row>
    <row r="22" spans="2:8">
      <c r="B22" s="20"/>
      <c r="C22" s="20"/>
      <c r="D22" s="20"/>
      <c r="E22" s="20"/>
      <c r="F22" s="20"/>
      <c r="G22" s="20"/>
      <c r="H22" s="20"/>
    </row>
    <row r="23" spans="2:8">
      <c r="B23" s="20"/>
      <c r="C23" s="20"/>
      <c r="D23" s="20"/>
      <c r="E23" s="20"/>
      <c r="F23" s="20"/>
      <c r="G23" s="20"/>
      <c r="H23" s="20"/>
    </row>
    <row r="24" spans="2:8">
      <c r="B24" s="20"/>
      <c r="C24" s="20"/>
      <c r="D24" s="20"/>
      <c r="E24" s="20"/>
      <c r="F24" s="20"/>
      <c r="G24" s="20"/>
      <c r="H24" s="20"/>
    </row>
    <row r="25" spans="2:8">
      <c r="B25" s="20"/>
      <c r="C25" s="20"/>
      <c r="D25" s="20"/>
      <c r="E25" s="20"/>
      <c r="F25" s="20"/>
      <c r="G25" s="20"/>
      <c r="H25" s="20"/>
    </row>
    <row r="26" spans="2:8">
      <c r="B26" s="20"/>
      <c r="C26" s="20"/>
      <c r="D26" s="20"/>
      <c r="E26" s="20"/>
      <c r="F26" s="20"/>
      <c r="G26" s="20"/>
      <c r="H26" s="20"/>
    </row>
    <row r="27" spans="2:8">
      <c r="B27" s="20"/>
      <c r="C27" s="20"/>
      <c r="D27" s="20"/>
      <c r="E27" s="20"/>
      <c r="F27" s="20"/>
      <c r="G27" s="20"/>
      <c r="H27" s="20"/>
    </row>
    <row r="28" spans="2:8">
      <c r="B28" s="20"/>
      <c r="C28" s="20"/>
      <c r="D28" s="20"/>
      <c r="E28" s="20"/>
      <c r="F28" s="20"/>
      <c r="G28" s="20"/>
      <c r="H28" s="20"/>
    </row>
    <row r="29" spans="2:8">
      <c r="B29" s="20"/>
      <c r="C29" s="20"/>
      <c r="D29" s="20"/>
      <c r="E29" s="20"/>
      <c r="F29" s="20"/>
      <c r="G29" s="20"/>
      <c r="H29" s="20"/>
    </row>
    <row r="30" spans="2:8">
      <c r="B30" s="20"/>
      <c r="C30" s="20"/>
      <c r="D30" s="20"/>
      <c r="E30" s="20"/>
      <c r="F30" s="20"/>
      <c r="G30" s="20"/>
      <c r="H30" s="20"/>
    </row>
    <row r="31" spans="2:8">
      <c r="B31" s="20"/>
      <c r="C31" s="20"/>
      <c r="D31" s="20"/>
      <c r="E31" s="20"/>
      <c r="F31" s="20"/>
      <c r="G31" s="20"/>
      <c r="H31" s="20"/>
    </row>
    <row r="32" spans="2:8">
      <c r="B32" s="20"/>
      <c r="C32" s="20"/>
      <c r="D32" s="20"/>
      <c r="E32" s="20"/>
      <c r="F32" s="20"/>
      <c r="G32" s="20"/>
      <c r="H32" s="20"/>
    </row>
    <row r="33" spans="2:8">
      <c r="B33" s="21" t="s">
        <v>132</v>
      </c>
      <c r="C33" s="20"/>
      <c r="D33" s="20"/>
      <c r="E33" s="20"/>
      <c r="F33" s="20"/>
      <c r="G33" s="20"/>
      <c r="H33" s="20"/>
    </row>
    <row r="34" spans="2:8">
      <c r="B34" s="20"/>
      <c r="C34" s="20"/>
      <c r="D34" s="20"/>
      <c r="E34" s="20"/>
      <c r="F34" s="20"/>
      <c r="G34" s="20"/>
      <c r="H34" s="20"/>
    </row>
    <row r="35" spans="2:8">
      <c r="B35" s="22"/>
      <c r="C35" s="22"/>
      <c r="D35" s="22"/>
      <c r="E35" s="22"/>
      <c r="F35" s="22"/>
      <c r="G35" s="22"/>
      <c r="H35" s="22"/>
    </row>
    <row r="36" spans="2:8">
      <c r="B36" s="23"/>
    </row>
    <row r="37" spans="2:8">
      <c r="B37" s="24"/>
    </row>
    <row r="39" spans="2:8">
      <c r="B39" s="10"/>
      <c r="F39" s="11"/>
    </row>
    <row r="40" spans="2:8">
      <c r="B40" s="13"/>
      <c r="F40" s="14"/>
    </row>
  </sheetData>
  <mergeCells count="8">
    <mergeCell ref="B1:H1"/>
    <mergeCell ref="B3:H3"/>
    <mergeCell ref="B4:H4"/>
    <mergeCell ref="F6:H6"/>
    <mergeCell ref="E6:E7"/>
    <mergeCell ref="B6:B7"/>
    <mergeCell ref="C6:C7"/>
    <mergeCell ref="D6:D7"/>
  </mergeCells>
  <printOptions horizontalCentered="1"/>
  <pageMargins left="0.39370078740157483" right="0.39370078740157483" top="1.6535433070866143" bottom="0.47244094488188981" header="0.19685039370078741" footer="0.19685039370078741"/>
  <pageSetup scale="80" orientation="landscape" r:id="rId1"/>
  <headerFooter scaleWithDoc="0">
    <oddHeader>&amp;C&amp;G</oddHeader>
    <oddFooter>&amp;C&amp;G</oddFooter>
  </headerFooter>
  <ignoredErrors>
    <ignoredError sqref="B8:H8" numberStoredAsText="1"/>
  </ignoredErrors>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election activeCell="F13" sqref="F13"/>
    </sheetView>
  </sheetViews>
  <sheetFormatPr baseColWidth="10" defaultColWidth="11.42578125" defaultRowHeight="13.5"/>
  <cols>
    <col min="1" max="1" width="3.28515625" style="1" customWidth="1"/>
    <col min="2" max="2" width="48.7109375" style="1" customWidth="1"/>
    <col min="3" max="3" width="2.7109375" style="1" customWidth="1"/>
    <col min="4" max="9" width="17.7109375" style="1" customWidth="1"/>
    <col min="10" max="16384" width="11.42578125" style="1"/>
  </cols>
  <sheetData>
    <row r="1" spans="1:9">
      <c r="A1" s="24"/>
    </row>
    <row r="2" spans="1:9">
      <c r="A2" s="10"/>
      <c r="B2" s="610" t="s">
        <v>152</v>
      </c>
      <c r="C2" s="611"/>
      <c r="D2" s="611"/>
      <c r="E2" s="611"/>
      <c r="F2" s="611"/>
      <c r="G2" s="611"/>
      <c r="H2" s="611"/>
      <c r="I2" s="612"/>
    </row>
    <row r="3" spans="1:9">
      <c r="A3" s="13"/>
      <c r="B3" s="613" t="s">
        <v>351</v>
      </c>
      <c r="C3" s="614"/>
      <c r="D3" s="614"/>
      <c r="E3" s="614"/>
      <c r="F3" s="614"/>
      <c r="G3" s="614"/>
      <c r="H3" s="614"/>
      <c r="I3" s="615"/>
    </row>
    <row r="4" spans="1:9">
      <c r="B4" s="613" t="s">
        <v>158</v>
      </c>
      <c r="C4" s="614"/>
      <c r="D4" s="614"/>
      <c r="E4" s="614"/>
      <c r="F4" s="614"/>
      <c r="G4" s="614"/>
      <c r="H4" s="614"/>
      <c r="I4" s="615"/>
    </row>
    <row r="5" spans="1:9">
      <c r="B5" s="613" t="s">
        <v>350</v>
      </c>
      <c r="C5" s="614"/>
      <c r="D5" s="614"/>
      <c r="E5" s="614"/>
      <c r="F5" s="614"/>
      <c r="G5" s="614"/>
      <c r="H5" s="614"/>
      <c r="I5" s="615"/>
    </row>
    <row r="6" spans="1:9">
      <c r="B6" s="613" t="s">
        <v>153</v>
      </c>
      <c r="C6" s="614"/>
      <c r="D6" s="614"/>
      <c r="E6" s="614"/>
      <c r="F6" s="614"/>
      <c r="G6" s="614"/>
      <c r="H6" s="614"/>
      <c r="I6" s="615"/>
    </row>
    <row r="7" spans="1:9">
      <c r="B7" s="158"/>
      <c r="C7" s="153"/>
      <c r="D7" s="153"/>
      <c r="E7" s="153"/>
      <c r="F7" s="153"/>
      <c r="G7" s="153"/>
      <c r="H7" s="153"/>
      <c r="I7" s="159"/>
    </row>
    <row r="8" spans="1:9">
      <c r="B8" s="613" t="s">
        <v>154</v>
      </c>
      <c r="C8" s="148"/>
      <c r="D8" s="616" t="s">
        <v>155</v>
      </c>
      <c r="E8" s="616"/>
      <c r="F8" s="616"/>
      <c r="G8" s="616"/>
      <c r="H8" s="616"/>
      <c r="I8" s="617" t="s">
        <v>156</v>
      </c>
    </row>
    <row r="9" spans="1:9">
      <c r="B9" s="613"/>
      <c r="C9" s="149"/>
      <c r="D9" s="614" t="s">
        <v>90</v>
      </c>
      <c r="E9" s="618" t="s">
        <v>159</v>
      </c>
      <c r="F9" s="616" t="s">
        <v>22</v>
      </c>
      <c r="G9" s="616" t="s">
        <v>151</v>
      </c>
      <c r="H9" s="616" t="s">
        <v>157</v>
      </c>
      <c r="I9" s="617"/>
    </row>
    <row r="10" spans="1:9">
      <c r="B10" s="613"/>
      <c r="C10" s="150"/>
      <c r="D10" s="614"/>
      <c r="E10" s="618"/>
      <c r="F10" s="616"/>
      <c r="G10" s="616"/>
      <c r="H10" s="616"/>
      <c r="I10" s="617"/>
    </row>
    <row r="11" spans="1:9">
      <c r="B11" s="160"/>
      <c r="C11" s="144"/>
      <c r="D11" s="146" t="s">
        <v>0</v>
      </c>
      <c r="E11" s="146" t="s">
        <v>1</v>
      </c>
      <c r="F11" s="146" t="s">
        <v>2</v>
      </c>
      <c r="G11" s="146" t="s">
        <v>6</v>
      </c>
      <c r="H11" s="146" t="s">
        <v>3</v>
      </c>
      <c r="I11" s="161" t="s">
        <v>4</v>
      </c>
    </row>
    <row r="12" spans="1:9">
      <c r="B12" s="162" t="s">
        <v>164</v>
      </c>
      <c r="C12" s="147"/>
      <c r="D12" s="154">
        <f>D13+D14+D15+D18+D19+D22</f>
        <v>51017065</v>
      </c>
      <c r="E12" s="173">
        <f>F12-D12</f>
        <v>0</v>
      </c>
      <c r="F12" s="154">
        <f>F13+F14+F15+F18+F19+F22</f>
        <v>51017065</v>
      </c>
      <c r="G12" s="154">
        <f>G13+G14+G15+G18+G19+G22</f>
        <v>22174138.420000002</v>
      </c>
      <c r="H12" s="154">
        <f>H13+H14+H15+H18+H19+H22</f>
        <v>22174138.420000002</v>
      </c>
      <c r="I12" s="175">
        <f>F12-G12</f>
        <v>28842926.579999998</v>
      </c>
    </row>
    <row r="13" spans="1:9">
      <c r="B13" s="163" t="s">
        <v>160</v>
      </c>
      <c r="C13" s="145"/>
      <c r="D13" s="155">
        <v>51017065</v>
      </c>
      <c r="E13" s="174">
        <f>F13-D13</f>
        <v>0</v>
      </c>
      <c r="F13" s="155">
        <v>51017065</v>
      </c>
      <c r="G13" s="155">
        <v>22174138.420000002</v>
      </c>
      <c r="H13" s="155">
        <v>22174138.420000002</v>
      </c>
      <c r="I13" s="176">
        <f>F13-G13</f>
        <v>28842926.579999998</v>
      </c>
    </row>
    <row r="14" spans="1:9">
      <c r="B14" s="163" t="s">
        <v>161</v>
      </c>
      <c r="C14" s="145"/>
      <c r="D14" s="156">
        <v>0</v>
      </c>
      <c r="E14" s="174">
        <f t="shared" ref="E14:E22" si="0">F14-D14</f>
        <v>0</v>
      </c>
      <c r="F14" s="156">
        <v>0</v>
      </c>
      <c r="G14" s="156">
        <v>0</v>
      </c>
      <c r="H14" s="156">
        <v>0</v>
      </c>
      <c r="I14" s="176">
        <f t="shared" ref="I14:I34" si="1">F14-G14</f>
        <v>0</v>
      </c>
    </row>
    <row r="15" spans="1:9">
      <c r="B15" s="163" t="s">
        <v>167</v>
      </c>
      <c r="C15" s="145"/>
      <c r="D15" s="156">
        <f>D16+D17</f>
        <v>0</v>
      </c>
      <c r="E15" s="174">
        <f>F15-D15</f>
        <v>0</v>
      </c>
      <c r="F15" s="156">
        <f>F16+F17</f>
        <v>0</v>
      </c>
      <c r="G15" s="156">
        <f>G16+G17</f>
        <v>0</v>
      </c>
      <c r="H15" s="156">
        <f>H16+H17</f>
        <v>0</v>
      </c>
      <c r="I15" s="176">
        <f>F15-G15</f>
        <v>0</v>
      </c>
    </row>
    <row r="16" spans="1:9">
      <c r="B16" s="164" t="s">
        <v>168</v>
      </c>
      <c r="C16" s="145"/>
      <c r="D16" s="156">
        <v>0</v>
      </c>
      <c r="E16" s="174">
        <f t="shared" si="0"/>
        <v>0</v>
      </c>
      <c r="F16" s="156">
        <v>0</v>
      </c>
      <c r="G16" s="156">
        <v>0</v>
      </c>
      <c r="H16" s="156">
        <v>0</v>
      </c>
      <c r="I16" s="176">
        <f>F16-G16</f>
        <v>0</v>
      </c>
    </row>
    <row r="17" spans="2:9">
      <c r="B17" s="164" t="s">
        <v>169</v>
      </c>
      <c r="C17" s="145"/>
      <c r="D17" s="156">
        <v>0</v>
      </c>
      <c r="E17" s="174">
        <f t="shared" si="0"/>
        <v>0</v>
      </c>
      <c r="F17" s="156">
        <v>0</v>
      </c>
      <c r="G17" s="156">
        <v>0</v>
      </c>
      <c r="H17" s="156">
        <v>0</v>
      </c>
      <c r="I17" s="176">
        <f>F17-G17</f>
        <v>0</v>
      </c>
    </row>
    <row r="18" spans="2:9">
      <c r="B18" s="163" t="s">
        <v>162</v>
      </c>
      <c r="C18" s="145"/>
      <c r="D18" s="156">
        <v>0</v>
      </c>
      <c r="E18" s="174">
        <f t="shared" si="0"/>
        <v>0</v>
      </c>
      <c r="F18" s="156">
        <v>0</v>
      </c>
      <c r="G18" s="156">
        <v>0</v>
      </c>
      <c r="H18" s="156">
        <v>0</v>
      </c>
      <c r="I18" s="176">
        <f t="shared" si="1"/>
        <v>0</v>
      </c>
    </row>
    <row r="19" spans="2:9" ht="22.5">
      <c r="B19" s="165" t="s">
        <v>170</v>
      </c>
      <c r="C19" s="145"/>
      <c r="D19" s="156">
        <f>D20+D21</f>
        <v>0</v>
      </c>
      <c r="E19" s="174">
        <f>F19-D19</f>
        <v>0</v>
      </c>
      <c r="F19" s="156">
        <f>F20+F21</f>
        <v>0</v>
      </c>
      <c r="G19" s="156">
        <f>G20+G21</f>
        <v>0</v>
      </c>
      <c r="H19" s="156">
        <f>H20+H21</f>
        <v>0</v>
      </c>
      <c r="I19" s="176">
        <f t="shared" si="1"/>
        <v>0</v>
      </c>
    </row>
    <row r="20" spans="2:9">
      <c r="B20" s="164" t="s">
        <v>171</v>
      </c>
      <c r="C20" s="145"/>
      <c r="D20" s="156">
        <v>0</v>
      </c>
      <c r="E20" s="174">
        <f t="shared" si="0"/>
        <v>0</v>
      </c>
      <c r="F20" s="156">
        <v>0</v>
      </c>
      <c r="G20" s="156">
        <v>0</v>
      </c>
      <c r="H20" s="156">
        <v>0</v>
      </c>
      <c r="I20" s="176">
        <f t="shared" si="1"/>
        <v>0</v>
      </c>
    </row>
    <row r="21" spans="2:9">
      <c r="B21" s="164" t="s">
        <v>172</v>
      </c>
      <c r="C21" s="145"/>
      <c r="D21" s="156">
        <v>0</v>
      </c>
      <c r="E21" s="174">
        <f t="shared" si="0"/>
        <v>0</v>
      </c>
      <c r="F21" s="156">
        <v>0</v>
      </c>
      <c r="G21" s="156">
        <v>0</v>
      </c>
      <c r="H21" s="156">
        <v>0</v>
      </c>
      <c r="I21" s="176">
        <f t="shared" si="1"/>
        <v>0</v>
      </c>
    </row>
    <row r="22" spans="2:9">
      <c r="B22" s="163" t="s">
        <v>163</v>
      </c>
      <c r="C22" s="145"/>
      <c r="D22" s="156">
        <v>0</v>
      </c>
      <c r="E22" s="174">
        <f t="shared" si="0"/>
        <v>0</v>
      </c>
      <c r="F22" s="156">
        <v>0</v>
      </c>
      <c r="G22" s="156">
        <v>0</v>
      </c>
      <c r="H22" s="156">
        <v>0</v>
      </c>
      <c r="I22" s="176">
        <f t="shared" si="1"/>
        <v>0</v>
      </c>
    </row>
    <row r="23" spans="2:9">
      <c r="B23" s="163"/>
      <c r="C23" s="145"/>
      <c r="D23" s="156"/>
      <c r="E23" s="173"/>
      <c r="F23" s="156"/>
      <c r="G23" s="156"/>
      <c r="H23" s="156"/>
      <c r="I23" s="175"/>
    </row>
    <row r="24" spans="2:9">
      <c r="B24" s="162" t="s">
        <v>165</v>
      </c>
      <c r="C24" s="147"/>
      <c r="D24" s="157">
        <f>D25+D26+D27+D30+D31+D34</f>
        <v>0</v>
      </c>
      <c r="E24" s="173">
        <f>F24-D24</f>
        <v>0</v>
      </c>
      <c r="F24" s="157">
        <f>F25+F26+F27+F30+F31+F34</f>
        <v>0</v>
      </c>
      <c r="G24" s="157">
        <f>G25+G26+G27+G30+G31+G34</f>
        <v>0</v>
      </c>
      <c r="H24" s="157">
        <f>H25+H26+H27+H30+H31+H34</f>
        <v>0</v>
      </c>
      <c r="I24" s="175">
        <f t="shared" si="1"/>
        <v>0</v>
      </c>
    </row>
    <row r="25" spans="2:9">
      <c r="B25" s="163" t="s">
        <v>160</v>
      </c>
      <c r="C25" s="145"/>
      <c r="D25" s="156"/>
      <c r="E25" s="173">
        <f>F25-D25</f>
        <v>0</v>
      </c>
      <c r="F25" s="156"/>
      <c r="G25" s="156"/>
      <c r="H25" s="156"/>
      <c r="I25" s="176">
        <f t="shared" si="1"/>
        <v>0</v>
      </c>
    </row>
    <row r="26" spans="2:9">
      <c r="B26" s="163" t="s">
        <v>161</v>
      </c>
      <c r="C26" s="145"/>
      <c r="D26" s="156">
        <v>0</v>
      </c>
      <c r="E26" s="173">
        <f>F26-D26</f>
        <v>0</v>
      </c>
      <c r="F26" s="156"/>
      <c r="G26" s="156"/>
      <c r="H26" s="156"/>
      <c r="I26" s="176">
        <f>F26-G26</f>
        <v>0</v>
      </c>
    </row>
    <row r="27" spans="2:9">
      <c r="B27" s="163" t="s">
        <v>167</v>
      </c>
      <c r="C27" s="145"/>
      <c r="D27" s="156">
        <f>D28+D29</f>
        <v>0</v>
      </c>
      <c r="E27" s="174">
        <f t="shared" ref="E27:E34" si="2">F27-D27</f>
        <v>0</v>
      </c>
      <c r="F27" s="156">
        <f>F28+F29</f>
        <v>0</v>
      </c>
      <c r="G27" s="156">
        <f>G28+G29</f>
        <v>0</v>
      </c>
      <c r="H27" s="156">
        <f>H28+H29</f>
        <v>0</v>
      </c>
      <c r="I27" s="176">
        <f t="shared" si="1"/>
        <v>0</v>
      </c>
    </row>
    <row r="28" spans="2:9">
      <c r="B28" s="164" t="s">
        <v>168</v>
      </c>
      <c r="C28" s="145"/>
      <c r="D28" s="156">
        <v>0</v>
      </c>
      <c r="E28" s="174">
        <f t="shared" si="2"/>
        <v>0</v>
      </c>
      <c r="F28" s="156">
        <v>0</v>
      </c>
      <c r="G28" s="156">
        <v>0</v>
      </c>
      <c r="H28" s="156">
        <v>0</v>
      </c>
      <c r="I28" s="176">
        <f t="shared" si="1"/>
        <v>0</v>
      </c>
    </row>
    <row r="29" spans="2:9">
      <c r="B29" s="164" t="s">
        <v>169</v>
      </c>
      <c r="C29" s="145"/>
      <c r="D29" s="156">
        <v>0</v>
      </c>
      <c r="E29" s="174">
        <f t="shared" si="2"/>
        <v>0</v>
      </c>
      <c r="F29" s="156">
        <v>0</v>
      </c>
      <c r="G29" s="156">
        <v>0</v>
      </c>
      <c r="H29" s="156">
        <v>0</v>
      </c>
      <c r="I29" s="176">
        <f>F29-G29</f>
        <v>0</v>
      </c>
    </row>
    <row r="30" spans="2:9">
      <c r="B30" s="163" t="s">
        <v>162</v>
      </c>
      <c r="C30" s="145"/>
      <c r="D30" s="156">
        <v>0</v>
      </c>
      <c r="E30" s="174">
        <f t="shared" si="2"/>
        <v>0</v>
      </c>
      <c r="F30" s="156">
        <v>0</v>
      </c>
      <c r="G30" s="156">
        <v>0</v>
      </c>
      <c r="H30" s="156">
        <v>0</v>
      </c>
      <c r="I30" s="176">
        <f t="shared" si="1"/>
        <v>0</v>
      </c>
    </row>
    <row r="31" spans="2:9" ht="22.5">
      <c r="B31" s="165" t="s">
        <v>170</v>
      </c>
      <c r="C31" s="145"/>
      <c r="D31" s="156">
        <f>D32+D33</f>
        <v>0</v>
      </c>
      <c r="E31" s="174">
        <f t="shared" si="2"/>
        <v>0</v>
      </c>
      <c r="F31" s="156">
        <f>F32+F33</f>
        <v>0</v>
      </c>
      <c r="G31" s="156">
        <f>G32+G33</f>
        <v>0</v>
      </c>
      <c r="H31" s="156">
        <f>H32+H33</f>
        <v>0</v>
      </c>
      <c r="I31" s="176">
        <f t="shared" si="1"/>
        <v>0</v>
      </c>
    </row>
    <row r="32" spans="2:9">
      <c r="B32" s="164" t="s">
        <v>171</v>
      </c>
      <c r="C32" s="145"/>
      <c r="D32" s="156">
        <v>0</v>
      </c>
      <c r="E32" s="174">
        <f t="shared" si="2"/>
        <v>0</v>
      </c>
      <c r="F32" s="156">
        <v>0</v>
      </c>
      <c r="G32" s="156">
        <v>0</v>
      </c>
      <c r="H32" s="156">
        <v>0</v>
      </c>
      <c r="I32" s="176">
        <f t="shared" si="1"/>
        <v>0</v>
      </c>
    </row>
    <row r="33" spans="2:9">
      <c r="B33" s="164" t="s">
        <v>172</v>
      </c>
      <c r="C33" s="145"/>
      <c r="D33" s="156">
        <v>0</v>
      </c>
      <c r="E33" s="174">
        <f t="shared" si="2"/>
        <v>0</v>
      </c>
      <c r="F33" s="156">
        <v>0</v>
      </c>
      <c r="G33" s="156">
        <v>0</v>
      </c>
      <c r="H33" s="156">
        <v>0</v>
      </c>
      <c r="I33" s="176">
        <f t="shared" si="1"/>
        <v>0</v>
      </c>
    </row>
    <row r="34" spans="2:9">
      <c r="B34" s="163" t="s">
        <v>163</v>
      </c>
      <c r="C34" s="145"/>
      <c r="D34" s="156">
        <v>0</v>
      </c>
      <c r="E34" s="174">
        <f t="shared" si="2"/>
        <v>0</v>
      </c>
      <c r="F34" s="156">
        <v>0</v>
      </c>
      <c r="G34" s="156">
        <v>0</v>
      </c>
      <c r="H34" s="156">
        <v>0</v>
      </c>
      <c r="I34" s="176">
        <f t="shared" si="1"/>
        <v>0</v>
      </c>
    </row>
    <row r="35" spans="2:9">
      <c r="B35" s="163"/>
      <c r="C35" s="151"/>
      <c r="D35" s="156"/>
      <c r="E35" s="173"/>
      <c r="F35" s="156"/>
      <c r="G35" s="156"/>
      <c r="H35" s="156"/>
      <c r="I35" s="175"/>
    </row>
    <row r="36" spans="2:9">
      <c r="B36" s="162" t="s">
        <v>166</v>
      </c>
      <c r="C36" s="152"/>
      <c r="D36" s="154">
        <f>D12+D24</f>
        <v>51017065</v>
      </c>
      <c r="E36" s="173">
        <f>F36-D36</f>
        <v>0</v>
      </c>
      <c r="F36" s="154">
        <f>F12+F24</f>
        <v>51017065</v>
      </c>
      <c r="G36" s="154">
        <f>G12+G24</f>
        <v>22174138.420000002</v>
      </c>
      <c r="H36" s="154">
        <f>H12+H24</f>
        <v>22174138.420000002</v>
      </c>
      <c r="I36" s="175">
        <f>F36-G36</f>
        <v>28842926.579999998</v>
      </c>
    </row>
    <row r="37" spans="2:9">
      <c r="B37" s="166"/>
      <c r="C37" s="167"/>
      <c r="D37" s="168"/>
      <c r="E37" s="168"/>
      <c r="F37" s="168"/>
      <c r="G37" s="168"/>
      <c r="H37" s="168"/>
      <c r="I37" s="169"/>
    </row>
  </sheetData>
  <mergeCells count="13">
    <mergeCell ref="B8:B10"/>
    <mergeCell ref="D8:H8"/>
    <mergeCell ref="I8:I10"/>
    <mergeCell ref="D9:D10"/>
    <mergeCell ref="E9:E10"/>
    <mergeCell ref="F9:F10"/>
    <mergeCell ref="G9:G10"/>
    <mergeCell ref="H9:H10"/>
    <mergeCell ref="B2:I2"/>
    <mergeCell ref="B3:I3"/>
    <mergeCell ref="B4:I4"/>
    <mergeCell ref="B5:I5"/>
    <mergeCell ref="B6:I6"/>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D11:E11 D37:E37 D12 F11:I11 D14:D36" numberStoredAsText="1"/>
    <ignoredError sqref="E12:E23 E27:E36" numberStoredAsText="1" formula="1"/>
    <ignoredError sqref="E24" formula="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zoomScale="60" workbookViewId="0">
      <selection activeCell="I35" sqref="I35"/>
    </sheetView>
  </sheetViews>
  <sheetFormatPr baseColWidth="10" defaultColWidth="11.42578125" defaultRowHeight="13.5"/>
  <cols>
    <col min="1" max="1" width="10.5703125" style="1" customWidth="1"/>
    <col min="2" max="3" width="17.28515625" style="1" bestFit="1" customWidth="1"/>
    <col min="4" max="4" width="17.7109375" style="1" bestFit="1" customWidth="1"/>
    <col min="5" max="5" width="18.42578125" style="1" bestFit="1" customWidth="1"/>
    <col min="6" max="7" width="11" style="1" customWidth="1"/>
    <col min="8" max="8" width="6.5703125" style="1" customWidth="1"/>
    <col min="9" max="9" width="65.7109375" style="1" customWidth="1"/>
    <col min="10" max="16384" width="11.42578125" style="1"/>
  </cols>
  <sheetData>
    <row r="1" spans="1:10" ht="35.1" customHeight="1">
      <c r="A1" s="414" t="s">
        <v>71</v>
      </c>
      <c r="B1" s="415"/>
      <c r="C1" s="415"/>
      <c r="D1" s="415"/>
      <c r="E1" s="415"/>
      <c r="F1" s="415"/>
      <c r="G1" s="415"/>
      <c r="H1" s="415"/>
      <c r="I1" s="416"/>
    </row>
    <row r="2" spans="1:10" ht="6.75" customHeight="1"/>
    <row r="3" spans="1:10" ht="17.25" customHeight="1">
      <c r="A3" s="417" t="s">
        <v>195</v>
      </c>
      <c r="B3" s="418"/>
      <c r="C3" s="418"/>
      <c r="D3" s="418"/>
      <c r="E3" s="418"/>
      <c r="F3" s="418"/>
      <c r="G3" s="418"/>
      <c r="H3" s="418"/>
      <c r="I3" s="419"/>
    </row>
    <row r="4" spans="1:10" ht="17.25" customHeight="1">
      <c r="A4" s="417" t="s">
        <v>196</v>
      </c>
      <c r="B4" s="418"/>
      <c r="C4" s="418"/>
      <c r="D4" s="418"/>
      <c r="E4" s="418"/>
      <c r="F4" s="418"/>
      <c r="G4" s="418"/>
      <c r="H4" s="418"/>
      <c r="I4" s="419"/>
    </row>
    <row r="5" spans="1:10" ht="28.9" customHeight="1">
      <c r="A5" s="412" t="s">
        <v>188</v>
      </c>
      <c r="B5" s="424" t="s">
        <v>95</v>
      </c>
      <c r="C5" s="425"/>
      <c r="D5" s="425"/>
      <c r="E5" s="426"/>
      <c r="F5" s="120" t="s">
        <v>85</v>
      </c>
      <c r="G5" s="120"/>
      <c r="H5" s="420" t="s">
        <v>174</v>
      </c>
      <c r="I5" s="421"/>
      <c r="J5" s="2"/>
    </row>
    <row r="6" spans="1:10" ht="31.15" customHeight="1">
      <c r="A6" s="413"/>
      <c r="B6" s="121" t="s">
        <v>173</v>
      </c>
      <c r="C6" s="121" t="s">
        <v>39</v>
      </c>
      <c r="D6" s="121" t="s">
        <v>40</v>
      </c>
      <c r="E6" s="121" t="s">
        <v>100</v>
      </c>
      <c r="F6" s="122" t="s">
        <v>101</v>
      </c>
      <c r="G6" s="122" t="s">
        <v>102</v>
      </c>
      <c r="H6" s="422" t="s">
        <v>70</v>
      </c>
      <c r="I6" s="423"/>
      <c r="J6" s="3"/>
    </row>
    <row r="7" spans="1:10" s="38" customFormat="1" ht="12.75" customHeight="1">
      <c r="A7" s="55" t="s">
        <v>0</v>
      </c>
      <c r="B7" s="19" t="s">
        <v>1</v>
      </c>
      <c r="C7" s="19" t="s">
        <v>2</v>
      </c>
      <c r="D7" s="19" t="s">
        <v>6</v>
      </c>
      <c r="E7" s="19" t="s">
        <v>3</v>
      </c>
      <c r="F7" s="19" t="s">
        <v>4</v>
      </c>
      <c r="G7" s="19" t="s">
        <v>5</v>
      </c>
      <c r="H7" s="81"/>
      <c r="I7" s="59"/>
    </row>
    <row r="8" spans="1:10" s="38" customFormat="1" ht="35.450000000000003" customHeight="1">
      <c r="A8" s="112" t="s">
        <v>96</v>
      </c>
      <c r="B8" s="189">
        <f>+SUBTOTAL(9,B9:B16)</f>
        <v>86041891.50999999</v>
      </c>
      <c r="C8" s="189">
        <f>+SUBTOTAL(9,C9:C16)</f>
        <v>86041891.50999999</v>
      </c>
      <c r="D8" s="189">
        <f>+SUBTOTAL(9,D9:D16)</f>
        <v>86041058.030000001</v>
      </c>
      <c r="E8" s="189">
        <f>+SUBTOTAL(9,E9:E16)</f>
        <v>86041058.030000001</v>
      </c>
      <c r="F8" s="191">
        <f>+C8-B8</f>
        <v>0</v>
      </c>
      <c r="G8" s="191">
        <f>+D8-C8</f>
        <v>-833.47999998927116</v>
      </c>
      <c r="H8" s="113"/>
      <c r="I8" s="114"/>
    </row>
    <row r="9" spans="1:10" s="38" customFormat="1" ht="28.9" customHeight="1">
      <c r="A9" s="50">
        <v>1000</v>
      </c>
      <c r="B9" s="435">
        <v>19757894.48</v>
      </c>
      <c r="C9" s="435">
        <v>19757894.48</v>
      </c>
      <c r="D9" s="437">
        <v>19757894.48</v>
      </c>
      <c r="E9" s="435">
        <v>19757894.48</v>
      </c>
      <c r="F9" s="427">
        <f>+C9-B9</f>
        <v>0</v>
      </c>
      <c r="G9" s="433">
        <f>+D9-C9</f>
        <v>0</v>
      </c>
      <c r="H9" s="406" t="s">
        <v>579</v>
      </c>
      <c r="I9" s="407"/>
    </row>
    <row r="10" spans="1:10" s="38" customFormat="1" ht="28.9" customHeight="1">
      <c r="A10" s="7"/>
      <c r="B10" s="436"/>
      <c r="C10" s="436"/>
      <c r="D10" s="438"/>
      <c r="E10" s="436"/>
      <c r="F10" s="428"/>
      <c r="G10" s="434"/>
      <c r="H10" s="408" t="s">
        <v>580</v>
      </c>
      <c r="I10" s="409"/>
    </row>
    <row r="11" spans="1:10" s="38" customFormat="1" ht="15" customHeight="1">
      <c r="A11" s="4">
        <v>2000</v>
      </c>
      <c r="B11" s="435">
        <v>250504.93</v>
      </c>
      <c r="C11" s="435">
        <v>250504.93</v>
      </c>
      <c r="D11" s="435">
        <v>249671.45</v>
      </c>
      <c r="E11" s="435">
        <v>249671.45</v>
      </c>
      <c r="F11" s="429">
        <f>+C11-B11</f>
        <v>0</v>
      </c>
      <c r="G11" s="433">
        <f>+D11-C11</f>
        <v>-833.47999999998137</v>
      </c>
      <c r="H11" s="406" t="s">
        <v>579</v>
      </c>
      <c r="I11" s="407"/>
    </row>
    <row r="12" spans="1:10" s="38" customFormat="1" ht="80.25" customHeight="1">
      <c r="A12" s="7"/>
      <c r="B12" s="436"/>
      <c r="C12" s="436"/>
      <c r="D12" s="436"/>
      <c r="E12" s="436"/>
      <c r="F12" s="430"/>
      <c r="G12" s="434"/>
      <c r="H12" s="410" t="s">
        <v>581</v>
      </c>
      <c r="I12" s="411"/>
    </row>
    <row r="13" spans="1:10" s="38" customFormat="1" ht="15" customHeight="1">
      <c r="A13" s="4">
        <v>3000</v>
      </c>
      <c r="B13" s="435">
        <v>5346812.95</v>
      </c>
      <c r="C13" s="435">
        <v>5346812.95</v>
      </c>
      <c r="D13" s="435">
        <v>5346812.95</v>
      </c>
      <c r="E13" s="435">
        <v>5346812.95</v>
      </c>
      <c r="F13" s="431">
        <f>+C13-B13</f>
        <v>0</v>
      </c>
      <c r="G13" s="433">
        <f>+D13-C13</f>
        <v>0</v>
      </c>
      <c r="H13" s="406" t="s">
        <v>579</v>
      </c>
      <c r="I13" s="407"/>
    </row>
    <row r="14" spans="1:10" s="38" customFormat="1" ht="15" customHeight="1">
      <c r="A14" s="7"/>
      <c r="B14" s="436"/>
      <c r="C14" s="436"/>
      <c r="D14" s="436"/>
      <c r="E14" s="436"/>
      <c r="F14" s="432"/>
      <c r="G14" s="434"/>
      <c r="H14" s="408" t="s">
        <v>580</v>
      </c>
      <c r="I14" s="409"/>
    </row>
    <row r="15" spans="1:10" s="38" customFormat="1" ht="15" customHeight="1">
      <c r="A15" s="4">
        <v>4000</v>
      </c>
      <c r="B15" s="435">
        <v>60686679.149999999</v>
      </c>
      <c r="C15" s="435">
        <v>60686679.149999999</v>
      </c>
      <c r="D15" s="435">
        <v>60686679.149999999</v>
      </c>
      <c r="E15" s="435">
        <v>60686679.149999999</v>
      </c>
      <c r="F15" s="431">
        <f>+C15-B15</f>
        <v>0</v>
      </c>
      <c r="G15" s="433">
        <f>+D15-C15</f>
        <v>0</v>
      </c>
      <c r="H15" s="406" t="s">
        <v>579</v>
      </c>
      <c r="I15" s="407"/>
    </row>
    <row r="16" spans="1:10" s="38" customFormat="1" ht="15" customHeight="1">
      <c r="A16" s="7"/>
      <c r="B16" s="436"/>
      <c r="C16" s="436"/>
      <c r="D16" s="436"/>
      <c r="E16" s="436"/>
      <c r="F16" s="432"/>
      <c r="G16" s="434"/>
      <c r="H16" s="408" t="s">
        <v>580</v>
      </c>
      <c r="I16" s="409"/>
    </row>
    <row r="17" spans="1:9" s="38" customFormat="1" ht="37.9" customHeight="1">
      <c r="A17" s="9" t="s">
        <v>98</v>
      </c>
      <c r="B17" s="184">
        <f>+SUM(B19:B28)</f>
        <v>0</v>
      </c>
      <c r="C17" s="184">
        <f>+SUM(C19:C28)</f>
        <v>0</v>
      </c>
      <c r="D17" s="184">
        <f>+SUM(D19:D28)</f>
        <v>0</v>
      </c>
      <c r="E17" s="184">
        <f>+SUM(E19:E28)</f>
        <v>0</v>
      </c>
      <c r="F17" s="116"/>
      <c r="G17" s="115"/>
      <c r="H17" s="117"/>
      <c r="I17" s="83"/>
    </row>
    <row r="18" spans="1:9" s="38" customFormat="1" ht="11.25">
      <c r="A18" s="118">
        <v>1000</v>
      </c>
      <c r="B18" s="185">
        <v>0</v>
      </c>
      <c r="C18" s="185">
        <v>0</v>
      </c>
      <c r="D18" s="185">
        <v>0</v>
      </c>
      <c r="E18" s="185">
        <v>0</v>
      </c>
      <c r="F18" s="6"/>
      <c r="G18" s="5"/>
      <c r="H18" s="84"/>
      <c r="I18" s="82"/>
    </row>
    <row r="19" spans="1:9" s="38" customFormat="1" ht="11.25">
      <c r="A19" s="119"/>
      <c r="B19" s="253"/>
      <c r="C19" s="253"/>
      <c r="D19" s="253"/>
      <c r="E19" s="253"/>
      <c r="F19" s="85"/>
      <c r="G19" s="8"/>
      <c r="H19" s="86"/>
      <c r="I19" s="87"/>
    </row>
    <row r="20" spans="1:9" s="38" customFormat="1" ht="11.25">
      <c r="A20" s="118">
        <v>2000</v>
      </c>
      <c r="B20" s="185">
        <v>0</v>
      </c>
      <c r="C20" s="185">
        <v>0</v>
      </c>
      <c r="D20" s="185">
        <v>0</v>
      </c>
      <c r="E20" s="185">
        <v>0</v>
      </c>
      <c r="F20" s="6"/>
      <c r="G20" s="5"/>
      <c r="H20" s="84"/>
      <c r="I20" s="82"/>
    </row>
    <row r="21" spans="1:9" s="38" customFormat="1" ht="11.25">
      <c r="A21" s="119"/>
      <c r="B21" s="253"/>
      <c r="C21" s="253"/>
      <c r="D21" s="253"/>
      <c r="E21" s="253"/>
      <c r="F21" s="85"/>
      <c r="G21" s="8"/>
      <c r="H21" s="86"/>
      <c r="I21" s="87"/>
    </row>
    <row r="22" spans="1:9" s="38" customFormat="1" ht="11.25">
      <c r="A22" s="118">
        <v>3000</v>
      </c>
      <c r="B22" s="185">
        <v>0</v>
      </c>
      <c r="C22" s="185">
        <v>0</v>
      </c>
      <c r="D22" s="185">
        <v>0</v>
      </c>
      <c r="E22" s="185">
        <v>0</v>
      </c>
      <c r="F22" s="6"/>
      <c r="G22" s="5"/>
      <c r="H22" s="84"/>
      <c r="I22" s="82"/>
    </row>
    <row r="23" spans="1:9" s="38" customFormat="1" ht="11.25">
      <c r="A23" s="119"/>
      <c r="B23" s="253"/>
      <c r="C23" s="253"/>
      <c r="D23" s="253"/>
      <c r="E23" s="253"/>
      <c r="F23" s="85"/>
      <c r="G23" s="8"/>
      <c r="H23" s="86"/>
      <c r="I23" s="87"/>
    </row>
    <row r="24" spans="1:9" s="38" customFormat="1" ht="15.75" customHeight="1">
      <c r="A24" s="50">
        <v>5000</v>
      </c>
      <c r="B24" s="185">
        <v>0</v>
      </c>
      <c r="C24" s="185">
        <v>0</v>
      </c>
      <c r="D24" s="185">
        <v>0</v>
      </c>
      <c r="E24" s="185">
        <v>0</v>
      </c>
      <c r="F24" s="6"/>
      <c r="G24" s="5"/>
      <c r="H24" s="84"/>
      <c r="I24" s="82"/>
    </row>
    <row r="25" spans="1:9" s="38" customFormat="1" ht="1.5" customHeight="1">
      <c r="A25" s="7"/>
      <c r="B25" s="253"/>
      <c r="C25" s="253"/>
      <c r="D25" s="253"/>
      <c r="E25" s="253"/>
      <c r="F25" s="85"/>
      <c r="G25" s="8"/>
      <c r="H25" s="86"/>
      <c r="I25" s="87"/>
    </row>
    <row r="26" spans="1:9" s="38" customFormat="1" ht="15" customHeight="1">
      <c r="A26" s="4">
        <v>6000</v>
      </c>
      <c r="B26" s="185">
        <v>0</v>
      </c>
      <c r="C26" s="185">
        <v>0</v>
      </c>
      <c r="D26" s="185">
        <v>0</v>
      </c>
      <c r="E26" s="185">
        <v>0</v>
      </c>
      <c r="F26" s="6"/>
      <c r="G26" s="5"/>
      <c r="H26" s="84"/>
      <c r="I26" s="82"/>
    </row>
    <row r="27" spans="1:9" s="38" customFormat="1" ht="1.5" customHeight="1">
      <c r="A27" s="7"/>
      <c r="B27" s="253"/>
      <c r="C27" s="253"/>
      <c r="D27" s="253"/>
      <c r="E27" s="253"/>
      <c r="F27" s="85"/>
      <c r="G27" s="8"/>
      <c r="H27" s="86"/>
      <c r="I27" s="87"/>
    </row>
    <row r="28" spans="1:9" s="38" customFormat="1" ht="15" customHeight="1">
      <c r="A28" s="4">
        <v>7000</v>
      </c>
      <c r="B28" s="185">
        <v>0</v>
      </c>
      <c r="C28" s="185">
        <v>0</v>
      </c>
      <c r="D28" s="185">
        <v>0</v>
      </c>
      <c r="E28" s="185">
        <v>0</v>
      </c>
      <c r="F28" s="6"/>
      <c r="G28" s="5"/>
      <c r="H28" s="84"/>
      <c r="I28" s="82"/>
    </row>
    <row r="29" spans="1:9" s="38" customFormat="1" ht="0.75" customHeight="1">
      <c r="A29" s="7"/>
      <c r="B29" s="182"/>
      <c r="C29" s="182"/>
      <c r="D29" s="182"/>
      <c r="E29" s="182"/>
      <c r="F29" s="85"/>
      <c r="G29" s="8"/>
      <c r="H29" s="86"/>
      <c r="I29" s="87"/>
    </row>
    <row r="30" spans="1:9" s="38" customFormat="1" ht="28.9" customHeight="1">
      <c r="A30" s="58" t="s">
        <v>103</v>
      </c>
      <c r="B30" s="190">
        <f>B8+B17</f>
        <v>86041891.50999999</v>
      </c>
      <c r="C30" s="190">
        <f>C8+C17</f>
        <v>86041891.50999999</v>
      </c>
      <c r="D30" s="190">
        <f>D8+D17</f>
        <v>86041058.030000001</v>
      </c>
      <c r="E30" s="190">
        <f>E8+E17</f>
        <v>86041058.030000001</v>
      </c>
      <c r="F30" s="57"/>
      <c r="G30" s="57"/>
      <c r="H30" s="54"/>
      <c r="I30" s="83"/>
    </row>
    <row r="31" spans="1:9">
      <c r="A31" s="24"/>
    </row>
    <row r="32" spans="1:9">
      <c r="A32" s="10"/>
      <c r="G32" s="12"/>
      <c r="H32" s="12"/>
      <c r="I32" s="12"/>
    </row>
    <row r="33" spans="1:9">
      <c r="A33" s="13"/>
      <c r="E33" s="252"/>
      <c r="G33" s="15"/>
      <c r="H33" s="15"/>
      <c r="I33" s="15"/>
    </row>
  </sheetData>
  <mergeCells count="39">
    <mergeCell ref="B13:B14"/>
    <mergeCell ref="C13:C14"/>
    <mergeCell ref="D13:D14"/>
    <mergeCell ref="E13:E14"/>
    <mergeCell ref="B15:B16"/>
    <mergeCell ref="C15:C16"/>
    <mergeCell ref="D15:D16"/>
    <mergeCell ref="E15:E16"/>
    <mergeCell ref="E9:E10"/>
    <mergeCell ref="D9:D10"/>
    <mergeCell ref="C9:C10"/>
    <mergeCell ref="B9:B10"/>
    <mergeCell ref="B11:B12"/>
    <mergeCell ref="C11:C12"/>
    <mergeCell ref="D11:D12"/>
    <mergeCell ref="E11:E12"/>
    <mergeCell ref="F9:F10"/>
    <mergeCell ref="F11:F12"/>
    <mergeCell ref="F13:F14"/>
    <mergeCell ref="F15:F16"/>
    <mergeCell ref="G9:G10"/>
    <mergeCell ref="G11:G12"/>
    <mergeCell ref="G13:G14"/>
    <mergeCell ref="G15:G16"/>
    <mergeCell ref="A5:A6"/>
    <mergeCell ref="A1:I1"/>
    <mergeCell ref="A3:I3"/>
    <mergeCell ref="A4:I4"/>
    <mergeCell ref="H5:I5"/>
    <mergeCell ref="H6:I6"/>
    <mergeCell ref="B5:E5"/>
    <mergeCell ref="H15:I15"/>
    <mergeCell ref="H16:I16"/>
    <mergeCell ref="H11:I11"/>
    <mergeCell ref="H12:I12"/>
    <mergeCell ref="H9:I9"/>
    <mergeCell ref="H10:I10"/>
    <mergeCell ref="H13:I13"/>
    <mergeCell ref="H14:I14"/>
  </mergeCells>
  <phoneticPr fontId="0" type="noConversion"/>
  <printOptions horizontalCentered="1"/>
  <pageMargins left="0.19685039370078741" right="0.19685039370078741" top="1.6535433070866143" bottom="0.47244094488188981" header="0.19685039370078741" footer="0.19685039370078741"/>
  <pageSetup scale="72" orientation="landscape" r:id="rId1"/>
  <headerFooter scaleWithDoc="0">
    <oddHeader>&amp;C&amp;G</oddHeader>
    <oddFooter>&amp;C&amp;G</oddFooter>
  </headerFooter>
  <ignoredErrors>
    <ignoredError sqref="A7 F7:G7"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topLeftCell="A4" zoomScale="80" zoomScaleNormal="80" workbookViewId="0">
      <selection activeCell="L13" sqref="L13"/>
    </sheetView>
  </sheetViews>
  <sheetFormatPr baseColWidth="10" defaultColWidth="11.42578125" defaultRowHeight="13.5"/>
  <cols>
    <col min="1" max="1" width="19.140625" style="1" customWidth="1"/>
    <col min="2" max="7" width="25.7109375" style="1" customWidth="1"/>
    <col min="8" max="16384" width="11.42578125" style="1"/>
  </cols>
  <sheetData>
    <row r="1" spans="1:8" ht="35.1" customHeight="1">
      <c r="A1" s="414" t="s">
        <v>72</v>
      </c>
      <c r="B1" s="415"/>
      <c r="C1" s="415"/>
      <c r="D1" s="415"/>
      <c r="E1" s="415"/>
      <c r="F1" s="415"/>
      <c r="G1" s="416"/>
    </row>
    <row r="2" spans="1:8" ht="6.75" customHeight="1"/>
    <row r="3" spans="1:8" ht="17.25" customHeight="1">
      <c r="A3" s="417" t="s">
        <v>195</v>
      </c>
      <c r="B3" s="418"/>
      <c r="C3" s="418"/>
      <c r="D3" s="418"/>
      <c r="E3" s="418"/>
      <c r="F3" s="418"/>
      <c r="G3" s="419"/>
    </row>
    <row r="4" spans="1:8" ht="17.25" customHeight="1">
      <c r="A4" s="417" t="s">
        <v>196</v>
      </c>
      <c r="B4" s="418"/>
      <c r="C4" s="418"/>
      <c r="D4" s="418"/>
      <c r="E4" s="418"/>
      <c r="F4" s="418"/>
      <c r="G4" s="419"/>
    </row>
    <row r="5" spans="1:8" ht="25.5" customHeight="1">
      <c r="A5" s="412" t="s">
        <v>13</v>
      </c>
      <c r="B5" s="424" t="s">
        <v>95</v>
      </c>
      <c r="C5" s="425"/>
      <c r="D5" s="425"/>
      <c r="E5" s="426"/>
      <c r="F5" s="424" t="s">
        <v>85</v>
      </c>
      <c r="G5" s="426"/>
      <c r="H5" s="2"/>
    </row>
    <row r="6" spans="1:8" ht="25.5" customHeight="1">
      <c r="A6" s="439"/>
      <c r="B6" s="121" t="s">
        <v>173</v>
      </c>
      <c r="C6" s="121" t="s">
        <v>39</v>
      </c>
      <c r="D6" s="121" t="s">
        <v>40</v>
      </c>
      <c r="E6" s="121" t="s">
        <v>100</v>
      </c>
      <c r="F6" s="122" t="s">
        <v>101</v>
      </c>
      <c r="G6" s="122" t="s">
        <v>102</v>
      </c>
      <c r="H6" s="3"/>
    </row>
    <row r="7" spans="1:8" s="38" customFormat="1" ht="24.75" customHeight="1">
      <c r="A7" s="366" t="s">
        <v>0</v>
      </c>
      <c r="B7" s="442">
        <f>+SUM(B9:B13)</f>
        <v>6568624.5</v>
      </c>
      <c r="C7" s="442">
        <f>+SUM(C9:C13)</f>
        <v>6568624.5</v>
      </c>
      <c r="D7" s="442">
        <f>+SUM(D9:D13)</f>
        <v>6568624.5</v>
      </c>
      <c r="E7" s="442">
        <f>+SUM(E9:E13)</f>
        <v>6568624.5</v>
      </c>
      <c r="F7" s="366" t="s">
        <v>4</v>
      </c>
      <c r="G7" s="366" t="s">
        <v>5</v>
      </c>
    </row>
    <row r="8" spans="1:8" s="38" customFormat="1" ht="40.5" customHeight="1">
      <c r="A8" s="367" t="s">
        <v>96</v>
      </c>
      <c r="B8" s="443"/>
      <c r="C8" s="443"/>
      <c r="D8" s="443"/>
      <c r="E8" s="443"/>
      <c r="F8" s="368"/>
      <c r="G8" s="368"/>
    </row>
    <row r="9" spans="1:8" s="38" customFormat="1" ht="49.9" customHeight="1">
      <c r="A9" s="369">
        <v>1000</v>
      </c>
      <c r="B9" s="440">
        <v>1901789.1799999997</v>
      </c>
      <c r="C9" s="440">
        <v>1901789.1799999997</v>
      </c>
      <c r="D9" s="440">
        <v>1901789.1799999997</v>
      </c>
      <c r="E9" s="440">
        <v>1901789.1799999997</v>
      </c>
      <c r="F9" s="440">
        <f>+C9-B9</f>
        <v>0</v>
      </c>
      <c r="G9" s="440">
        <f>+D9-C9</f>
        <v>0</v>
      </c>
    </row>
    <row r="10" spans="1:8" s="38" customFormat="1" ht="9" customHeight="1">
      <c r="A10" s="369"/>
      <c r="B10" s="441"/>
      <c r="C10" s="441"/>
      <c r="D10" s="441"/>
      <c r="E10" s="441"/>
      <c r="F10" s="441"/>
      <c r="G10" s="441"/>
    </row>
    <row r="11" spans="1:8" s="38" customFormat="1" ht="49.9" customHeight="1">
      <c r="A11" s="370">
        <v>2000</v>
      </c>
      <c r="B11" s="440">
        <v>344188.21</v>
      </c>
      <c r="C11" s="440">
        <v>344188.21</v>
      </c>
      <c r="D11" s="440">
        <v>344188.21</v>
      </c>
      <c r="E11" s="440">
        <v>344188.21</v>
      </c>
      <c r="F11" s="440">
        <f>+C11-B11</f>
        <v>0</v>
      </c>
      <c r="G11" s="440">
        <f>+D11-C11</f>
        <v>0</v>
      </c>
    </row>
    <row r="12" spans="1:8" s="38" customFormat="1" ht="31.5" hidden="1" customHeight="1">
      <c r="A12" s="371"/>
      <c r="B12" s="441"/>
      <c r="C12" s="441"/>
      <c r="D12" s="441"/>
      <c r="E12" s="441"/>
      <c r="F12" s="441"/>
      <c r="G12" s="441"/>
    </row>
    <row r="13" spans="1:8" s="38" customFormat="1" ht="47.25" customHeight="1">
      <c r="A13" s="373">
        <v>3000</v>
      </c>
      <c r="B13" s="374">
        <v>4322647.1100000003</v>
      </c>
      <c r="C13" s="374">
        <v>4322647.1100000003</v>
      </c>
      <c r="D13" s="374">
        <v>4322647.1100000003</v>
      </c>
      <c r="E13" s="374">
        <v>4322647.1100000003</v>
      </c>
      <c r="F13" s="372">
        <f>+C13-B13</f>
        <v>0</v>
      </c>
      <c r="G13" s="372">
        <f>+D13-C13</f>
        <v>0</v>
      </c>
    </row>
    <row r="14" spans="1:8" s="38" customFormat="1" ht="24" customHeight="1">
      <c r="A14" s="9" t="s">
        <v>98</v>
      </c>
      <c r="B14" s="186">
        <v>0</v>
      </c>
      <c r="C14" s="186">
        <v>0</v>
      </c>
      <c r="D14" s="186">
        <v>0</v>
      </c>
      <c r="E14" s="186">
        <v>0</v>
      </c>
      <c r="F14" s="115"/>
      <c r="G14" s="115"/>
    </row>
    <row r="15" spans="1:8" s="38" customFormat="1" ht="49.9" customHeight="1">
      <c r="A15" s="4"/>
      <c r="B15" s="187"/>
      <c r="C15" s="187"/>
      <c r="D15" s="187"/>
      <c r="E15" s="187"/>
      <c r="F15" s="5"/>
      <c r="G15" s="5"/>
    </row>
    <row r="16" spans="1:8" s="38" customFormat="1" ht="49.9" customHeight="1">
      <c r="A16" s="50">
        <v>5000</v>
      </c>
      <c r="B16" s="187">
        <v>0</v>
      </c>
      <c r="C16" s="187">
        <v>0</v>
      </c>
      <c r="D16" s="187">
        <v>0</v>
      </c>
      <c r="E16" s="187">
        <v>0</v>
      </c>
      <c r="F16" s="5"/>
      <c r="G16" s="5"/>
    </row>
    <row r="17" spans="1:7" s="38" customFormat="1" ht="43.5" customHeight="1">
      <c r="A17" s="7"/>
      <c r="B17" s="8"/>
      <c r="C17" s="8"/>
      <c r="D17" s="8"/>
      <c r="E17" s="8"/>
      <c r="F17" s="8"/>
      <c r="G17" s="8"/>
    </row>
    <row r="18" spans="1:7" s="38" customFormat="1" ht="30.75" customHeight="1">
      <c r="A18" s="58" t="s">
        <v>104</v>
      </c>
      <c r="B18" s="188">
        <f>+B7</f>
        <v>6568624.5</v>
      </c>
      <c r="C18" s="188">
        <f>+C7</f>
        <v>6568624.5</v>
      </c>
      <c r="D18" s="188">
        <f>+D7</f>
        <v>6568624.5</v>
      </c>
      <c r="E18" s="188">
        <f>+E7</f>
        <v>6568624.5</v>
      </c>
      <c r="F18" s="183">
        <f>+D18-C18</f>
        <v>0</v>
      </c>
      <c r="G18" s="183">
        <f>+E18-D18</f>
        <v>0</v>
      </c>
    </row>
    <row r="19" spans="1:7">
      <c r="A19" s="24"/>
    </row>
    <row r="20" spans="1:7">
      <c r="A20" s="10"/>
      <c r="B20" s="365"/>
      <c r="C20" s="365"/>
      <c r="D20" s="365"/>
      <c r="E20" s="365"/>
      <c r="F20" s="11"/>
    </row>
    <row r="21" spans="1:7">
      <c r="A21" s="13"/>
      <c r="C21" s="15"/>
      <c r="D21" s="15"/>
      <c r="E21" s="15"/>
      <c r="F21" s="14"/>
    </row>
  </sheetData>
  <mergeCells count="22">
    <mergeCell ref="F9:F10"/>
    <mergeCell ref="G9:G10"/>
    <mergeCell ref="F11:F12"/>
    <mergeCell ref="G11:G12"/>
    <mergeCell ref="B7:B8"/>
    <mergeCell ref="C7:C8"/>
    <mergeCell ref="D7:D8"/>
    <mergeCell ref="E7:E8"/>
    <mergeCell ref="B9:B10"/>
    <mergeCell ref="C9:C10"/>
    <mergeCell ref="D9:D10"/>
    <mergeCell ref="E9:E10"/>
    <mergeCell ref="B11:B12"/>
    <mergeCell ref="C11:C12"/>
    <mergeCell ref="D11:D12"/>
    <mergeCell ref="E11:E12"/>
    <mergeCell ref="A5:A6"/>
    <mergeCell ref="A1:G1"/>
    <mergeCell ref="A3:G3"/>
    <mergeCell ref="A4:G4"/>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A7 F7:G7" numberStoredAsText="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view="pageBreakPreview" zoomScale="60" workbookViewId="0">
      <selection activeCell="M11" sqref="M11"/>
    </sheetView>
  </sheetViews>
  <sheetFormatPr baseColWidth="10" defaultColWidth="11.42578125" defaultRowHeight="13.5"/>
  <cols>
    <col min="1" max="1" width="13.140625" style="1" customWidth="1"/>
    <col min="2" max="2" width="14.28515625" style="1" customWidth="1"/>
    <col min="3" max="3" width="13" style="1" customWidth="1"/>
    <col min="4" max="5" width="12.5703125" style="1" customWidth="1"/>
    <col min="6" max="6" width="11.85546875" style="1" customWidth="1"/>
    <col min="7" max="7" width="11" style="1" customWidth="1"/>
    <col min="8" max="8" width="6.5703125" style="1" customWidth="1"/>
    <col min="9" max="9" width="68.7109375" style="1" customWidth="1"/>
    <col min="10" max="16384" width="11.42578125" style="1"/>
  </cols>
  <sheetData>
    <row r="1" spans="1:10" ht="35.1" customHeight="1">
      <c r="A1" s="414" t="s">
        <v>78</v>
      </c>
      <c r="B1" s="415"/>
      <c r="C1" s="415"/>
      <c r="D1" s="415"/>
      <c r="E1" s="415"/>
      <c r="F1" s="415"/>
      <c r="G1" s="415"/>
      <c r="H1" s="415"/>
      <c r="I1" s="416"/>
    </row>
    <row r="2" spans="1:10" ht="6.75" customHeight="1"/>
    <row r="3" spans="1:10" ht="17.25" customHeight="1">
      <c r="A3" s="417" t="s">
        <v>195</v>
      </c>
      <c r="B3" s="418"/>
      <c r="C3" s="418"/>
      <c r="D3" s="418"/>
      <c r="E3" s="418"/>
      <c r="F3" s="418"/>
      <c r="G3" s="418"/>
      <c r="H3" s="418"/>
      <c r="I3" s="419"/>
    </row>
    <row r="4" spans="1:10" ht="17.25" customHeight="1">
      <c r="A4" s="417" t="s">
        <v>196</v>
      </c>
      <c r="B4" s="418"/>
      <c r="C4" s="418"/>
      <c r="D4" s="418"/>
      <c r="E4" s="418"/>
      <c r="F4" s="418"/>
      <c r="G4" s="418"/>
      <c r="H4" s="418"/>
      <c r="I4" s="419"/>
    </row>
    <row r="5" spans="1:10" ht="25.5" customHeight="1">
      <c r="A5" s="412" t="s">
        <v>29</v>
      </c>
      <c r="B5" s="424" t="s">
        <v>95</v>
      </c>
      <c r="C5" s="425"/>
      <c r="D5" s="425"/>
      <c r="E5" s="426"/>
      <c r="F5" s="424" t="s">
        <v>85</v>
      </c>
      <c r="G5" s="426"/>
      <c r="H5" s="420" t="s">
        <v>176</v>
      </c>
      <c r="I5" s="421"/>
      <c r="J5" s="2"/>
    </row>
    <row r="6" spans="1:10" ht="25.5" customHeight="1">
      <c r="A6" s="439"/>
      <c r="B6" s="121" t="s">
        <v>175</v>
      </c>
      <c r="C6" s="122" t="s">
        <v>39</v>
      </c>
      <c r="D6" s="122" t="s">
        <v>40</v>
      </c>
      <c r="E6" s="122" t="s">
        <v>100</v>
      </c>
      <c r="F6" s="122" t="s">
        <v>101</v>
      </c>
      <c r="G6" s="122" t="s">
        <v>102</v>
      </c>
      <c r="H6" s="422" t="s">
        <v>70</v>
      </c>
      <c r="I6" s="423"/>
      <c r="J6" s="3"/>
    </row>
    <row r="7" spans="1:10" s="94" customFormat="1" ht="12.75" customHeight="1">
      <c r="A7" s="51" t="s">
        <v>0</v>
      </c>
      <c r="B7" s="51" t="s">
        <v>1</v>
      </c>
      <c r="C7" s="51" t="s">
        <v>2</v>
      </c>
      <c r="D7" s="51" t="s">
        <v>6</v>
      </c>
      <c r="E7" s="51" t="s">
        <v>3</v>
      </c>
      <c r="F7" s="51" t="s">
        <v>4</v>
      </c>
      <c r="G7" s="51" t="s">
        <v>5</v>
      </c>
      <c r="H7" s="93"/>
      <c r="I7" s="68"/>
    </row>
    <row r="8" spans="1:10" s="94" customFormat="1" ht="18.95" customHeight="1">
      <c r="A8" s="62"/>
      <c r="B8" s="63"/>
      <c r="C8" s="63"/>
      <c r="D8" s="63"/>
      <c r="E8" s="63"/>
      <c r="F8" s="64"/>
      <c r="G8" s="63"/>
      <c r="H8" s="88" t="s">
        <v>106</v>
      </c>
      <c r="I8" s="65"/>
    </row>
    <row r="9" spans="1:10" s="94" customFormat="1" ht="18.95" customHeight="1">
      <c r="A9" s="62"/>
      <c r="B9" s="63"/>
      <c r="C9" s="63"/>
      <c r="D9" s="63"/>
      <c r="E9" s="63"/>
      <c r="F9" s="64"/>
      <c r="G9" s="63"/>
      <c r="H9" s="88" t="s">
        <v>105</v>
      </c>
      <c r="I9" s="65"/>
    </row>
    <row r="10" spans="1:10" s="94" customFormat="1" ht="18.95" customHeight="1">
      <c r="A10" s="66"/>
      <c r="B10" s="67"/>
      <c r="C10" s="67"/>
      <c r="D10" s="67"/>
      <c r="E10" s="67"/>
      <c r="F10" s="67"/>
      <c r="G10" s="67"/>
      <c r="H10" s="89" t="s">
        <v>17</v>
      </c>
      <c r="I10" s="68"/>
    </row>
    <row r="11" spans="1:10" s="94" customFormat="1" ht="18.95" customHeight="1">
      <c r="A11" s="69"/>
      <c r="B11" s="70"/>
      <c r="C11" s="70"/>
      <c r="D11" s="70"/>
      <c r="E11" s="70"/>
      <c r="F11" s="70"/>
      <c r="G11" s="70"/>
      <c r="H11" s="90" t="s">
        <v>18</v>
      </c>
      <c r="I11" s="71"/>
    </row>
    <row r="12" spans="1:10" s="94" customFormat="1" ht="18.95" customHeight="1">
      <c r="A12" s="62"/>
      <c r="B12" s="63"/>
      <c r="C12" s="63"/>
      <c r="D12" s="63"/>
      <c r="E12" s="63"/>
      <c r="F12" s="63"/>
      <c r="G12" s="63"/>
      <c r="H12" s="91" t="s">
        <v>17</v>
      </c>
      <c r="I12" s="68"/>
    </row>
    <row r="13" spans="1:10" s="94" customFormat="1" ht="18.95" customHeight="1">
      <c r="A13" s="69"/>
      <c r="B13" s="70"/>
      <c r="C13" s="70"/>
      <c r="D13" s="70"/>
      <c r="E13" s="70"/>
      <c r="F13" s="70"/>
      <c r="G13" s="70"/>
      <c r="H13" s="90" t="s">
        <v>18</v>
      </c>
      <c r="I13" s="71"/>
    </row>
    <row r="14" spans="1:10" s="94" customFormat="1" ht="18.95" customHeight="1">
      <c r="A14" s="62"/>
      <c r="B14" s="63"/>
      <c r="C14" s="63"/>
      <c r="D14" s="63"/>
      <c r="E14" s="63"/>
      <c r="F14" s="63"/>
      <c r="G14" s="63"/>
      <c r="H14" s="91" t="s">
        <v>17</v>
      </c>
      <c r="I14" s="68"/>
    </row>
    <row r="15" spans="1:10" s="94" customFormat="1" ht="18.95" customHeight="1">
      <c r="A15" s="69"/>
      <c r="B15" s="70"/>
      <c r="C15" s="70"/>
      <c r="D15" s="70"/>
      <c r="E15" s="70"/>
      <c r="F15" s="70"/>
      <c r="G15" s="70"/>
      <c r="H15" s="90" t="s">
        <v>18</v>
      </c>
      <c r="I15" s="71"/>
    </row>
    <row r="16" spans="1:10" s="94" customFormat="1" ht="18.95" customHeight="1">
      <c r="A16" s="62"/>
      <c r="B16" s="63"/>
      <c r="C16" s="63"/>
      <c r="D16" s="63"/>
      <c r="E16" s="63"/>
      <c r="F16" s="63"/>
      <c r="G16" s="63"/>
      <c r="H16" s="91" t="s">
        <v>17</v>
      </c>
      <c r="I16" s="68"/>
    </row>
    <row r="17" spans="1:9" s="94" customFormat="1" ht="18.95" customHeight="1">
      <c r="A17" s="69"/>
      <c r="B17" s="70"/>
      <c r="C17" s="70"/>
      <c r="D17" s="70"/>
      <c r="E17" s="70"/>
      <c r="F17" s="70"/>
      <c r="G17" s="70"/>
      <c r="H17" s="90" t="s">
        <v>18</v>
      </c>
      <c r="I17" s="71"/>
    </row>
    <row r="18" spans="1:9" s="94" customFormat="1" ht="18.95" customHeight="1">
      <c r="A18" s="62"/>
      <c r="B18" s="63"/>
      <c r="C18" s="63"/>
      <c r="D18" s="63"/>
      <c r="E18" s="63"/>
      <c r="F18" s="63"/>
      <c r="G18" s="63"/>
      <c r="H18" s="91" t="s">
        <v>17</v>
      </c>
      <c r="I18" s="68"/>
    </row>
    <row r="19" spans="1:9" s="94" customFormat="1" ht="18.95" customHeight="1">
      <c r="A19" s="69"/>
      <c r="B19" s="70"/>
      <c r="C19" s="70"/>
      <c r="D19" s="70"/>
      <c r="E19" s="70"/>
      <c r="F19" s="70"/>
      <c r="G19" s="70"/>
      <c r="H19" s="90" t="s">
        <v>18</v>
      </c>
      <c r="I19" s="71"/>
    </row>
    <row r="20" spans="1:9" s="94" customFormat="1" ht="18.95" customHeight="1">
      <c r="A20" s="62"/>
      <c r="B20" s="63"/>
      <c r="C20" s="63"/>
      <c r="D20" s="63"/>
      <c r="E20" s="63"/>
      <c r="F20" s="63"/>
      <c r="G20" s="63"/>
      <c r="H20" s="91" t="s">
        <v>17</v>
      </c>
      <c r="I20" s="68"/>
    </row>
    <row r="21" spans="1:9" s="94" customFormat="1" ht="18.95" customHeight="1">
      <c r="A21" s="69"/>
      <c r="B21" s="70"/>
      <c r="C21" s="70"/>
      <c r="D21" s="70"/>
      <c r="E21" s="70"/>
      <c r="F21" s="70"/>
      <c r="G21" s="70"/>
      <c r="H21" s="90" t="s">
        <v>18</v>
      </c>
      <c r="I21" s="71"/>
    </row>
    <row r="22" spans="1:9" s="94" customFormat="1" ht="18.95" customHeight="1">
      <c r="A22" s="66"/>
      <c r="B22" s="67"/>
      <c r="C22" s="67"/>
      <c r="D22" s="67"/>
      <c r="E22" s="67"/>
      <c r="F22" s="67"/>
      <c r="G22" s="67"/>
      <c r="H22" s="89" t="s">
        <v>17</v>
      </c>
      <c r="I22" s="68"/>
    </row>
    <row r="23" spans="1:9" s="94" customFormat="1" ht="18.95" customHeight="1">
      <c r="A23" s="69"/>
      <c r="B23" s="70"/>
      <c r="C23" s="70"/>
      <c r="D23" s="70"/>
      <c r="E23" s="70"/>
      <c r="F23" s="70"/>
      <c r="G23" s="70"/>
      <c r="H23" s="90" t="s">
        <v>18</v>
      </c>
      <c r="I23" s="71"/>
    </row>
    <row r="24" spans="1:9" s="94" customFormat="1" ht="18.95" customHeight="1">
      <c r="A24" s="62"/>
      <c r="B24" s="63"/>
      <c r="C24" s="63"/>
      <c r="D24" s="63"/>
      <c r="E24" s="63"/>
      <c r="F24" s="63"/>
      <c r="G24" s="63"/>
      <c r="H24" s="91" t="s">
        <v>17</v>
      </c>
      <c r="I24" s="68"/>
    </row>
    <row r="25" spans="1:9" s="94" customFormat="1" ht="18.95" customHeight="1">
      <c r="A25" s="69"/>
      <c r="B25" s="70"/>
      <c r="C25" s="70"/>
      <c r="D25" s="70"/>
      <c r="E25" s="70"/>
      <c r="F25" s="70"/>
      <c r="G25" s="70"/>
      <c r="H25" s="90" t="s">
        <v>18</v>
      </c>
      <c r="I25" s="71"/>
    </row>
    <row r="26" spans="1:9" s="94" customFormat="1" ht="18.95" customHeight="1">
      <c r="A26" s="62"/>
      <c r="B26" s="63"/>
      <c r="C26" s="63"/>
      <c r="D26" s="63"/>
      <c r="E26" s="63"/>
      <c r="F26" s="63"/>
      <c r="G26" s="63"/>
      <c r="H26" s="91" t="s">
        <v>17</v>
      </c>
      <c r="I26" s="68"/>
    </row>
    <row r="27" spans="1:9" s="94" customFormat="1" ht="18.95" customHeight="1">
      <c r="A27" s="62"/>
      <c r="B27" s="63"/>
      <c r="C27" s="63"/>
      <c r="D27" s="63"/>
      <c r="E27" s="63"/>
      <c r="F27" s="63"/>
      <c r="G27" s="63"/>
      <c r="H27" s="91" t="s">
        <v>18</v>
      </c>
      <c r="I27" s="71"/>
    </row>
    <row r="28" spans="1:9" s="94" customFormat="1" ht="24.75" customHeight="1">
      <c r="A28" s="9" t="s">
        <v>107</v>
      </c>
      <c r="B28" s="72"/>
      <c r="C28" s="73"/>
      <c r="D28" s="73"/>
      <c r="E28" s="73"/>
      <c r="F28" s="73"/>
      <c r="G28" s="73"/>
      <c r="H28" s="92"/>
      <c r="I28" s="74"/>
    </row>
    <row r="30" spans="1:9">
      <c r="A30" s="10"/>
      <c r="F30" s="11"/>
      <c r="I30" s="12"/>
    </row>
    <row r="31" spans="1:9">
      <c r="A31" s="13"/>
      <c r="F31" s="14"/>
      <c r="I31" s="15"/>
    </row>
  </sheetData>
  <mergeCells count="8">
    <mergeCell ref="A5:A6"/>
    <mergeCell ref="A3:I3"/>
    <mergeCell ref="A4:I4"/>
    <mergeCell ref="A1:I1"/>
    <mergeCell ref="H5:I5"/>
    <mergeCell ref="H6:I6"/>
    <mergeCell ref="F5:G5"/>
    <mergeCell ref="B5:E5"/>
  </mergeCells>
  <phoneticPr fontId="0" type="noConversion"/>
  <printOptions horizontalCentered="1"/>
  <pageMargins left="0.39370078740157483" right="0.39370078740157483" top="1.6535433070866143" bottom="0.47244094488188981" header="0.19685039370078741" footer="0.19685039370078741"/>
  <pageSetup scale="75"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view="pageBreakPreview" topLeftCell="A88" zoomScale="90" zoomScaleNormal="90" zoomScaleSheetLayoutView="90" workbookViewId="0">
      <selection activeCell="U13" sqref="U13"/>
    </sheetView>
  </sheetViews>
  <sheetFormatPr baseColWidth="10" defaultColWidth="11.42578125" defaultRowHeight="13.5"/>
  <cols>
    <col min="1" max="1" width="4.28515625" style="1" customWidth="1"/>
    <col min="2" max="3" width="3.140625" style="1" customWidth="1"/>
    <col min="4" max="4" width="4" style="1" customWidth="1"/>
    <col min="5" max="5" width="5" style="1" customWidth="1"/>
    <col min="6" max="6" width="7.140625" style="1" customWidth="1"/>
    <col min="7" max="7" width="29.140625" style="1" customWidth="1"/>
    <col min="8" max="8" width="10.28515625" style="206" customWidth="1"/>
    <col min="9" max="9" width="10.140625" style="242" customWidth="1"/>
    <col min="10" max="10" width="11.28515625" style="242" customWidth="1"/>
    <col min="11" max="11" width="9.28515625" style="302" customWidth="1"/>
    <col min="12" max="12" width="15.7109375" style="1" customWidth="1"/>
    <col min="13" max="13" width="16.42578125" style="1" customWidth="1"/>
    <col min="14" max="14" width="15.85546875" style="1" customWidth="1"/>
    <col min="15" max="15" width="16.42578125" style="1" customWidth="1"/>
    <col min="16" max="16" width="8.42578125" style="302" customWidth="1"/>
    <col min="17" max="17" width="7.42578125" style="1" customWidth="1"/>
    <col min="18" max="16384" width="11.42578125" style="1"/>
  </cols>
  <sheetData>
    <row r="1" spans="1:17" ht="35.1" customHeight="1">
      <c r="A1" s="414" t="s">
        <v>81</v>
      </c>
      <c r="B1" s="415"/>
      <c r="C1" s="415"/>
      <c r="D1" s="415"/>
      <c r="E1" s="415"/>
      <c r="F1" s="415"/>
      <c r="G1" s="415"/>
      <c r="H1" s="415"/>
      <c r="I1" s="415"/>
      <c r="J1" s="415"/>
      <c r="K1" s="415"/>
      <c r="L1" s="415"/>
      <c r="M1" s="415"/>
      <c r="N1" s="415"/>
      <c r="O1" s="415"/>
      <c r="P1" s="415"/>
      <c r="Q1" s="416"/>
    </row>
    <row r="2" spans="1:17" ht="6" customHeight="1">
      <c r="Q2" s="96"/>
    </row>
    <row r="3" spans="1:17" ht="20.100000000000001" customHeight="1">
      <c r="A3" s="417" t="s">
        <v>198</v>
      </c>
      <c r="B3" s="418"/>
      <c r="C3" s="418"/>
      <c r="D3" s="418"/>
      <c r="E3" s="418"/>
      <c r="F3" s="418"/>
      <c r="G3" s="418"/>
      <c r="H3" s="418"/>
      <c r="I3" s="418"/>
      <c r="J3" s="418"/>
      <c r="K3" s="418"/>
      <c r="L3" s="418"/>
      <c r="M3" s="418"/>
      <c r="N3" s="418"/>
      <c r="O3" s="418"/>
      <c r="P3" s="418"/>
      <c r="Q3" s="419"/>
    </row>
    <row r="4" spans="1:17" ht="20.100000000000001" customHeight="1">
      <c r="A4" s="417" t="s">
        <v>196</v>
      </c>
      <c r="B4" s="418"/>
      <c r="C4" s="418"/>
      <c r="D4" s="418"/>
      <c r="E4" s="418"/>
      <c r="F4" s="418"/>
      <c r="G4" s="418"/>
      <c r="H4" s="418"/>
      <c r="I4" s="418"/>
      <c r="J4" s="418"/>
      <c r="K4" s="418"/>
      <c r="L4" s="418"/>
      <c r="M4" s="418"/>
      <c r="N4" s="418"/>
      <c r="O4" s="418"/>
      <c r="P4" s="418"/>
      <c r="Q4" s="419"/>
    </row>
    <row r="5" spans="1:17" ht="34.5" customHeight="1">
      <c r="A5" s="412" t="s">
        <v>80</v>
      </c>
      <c r="B5" s="412" t="s">
        <v>38</v>
      </c>
      <c r="C5" s="412" t="s">
        <v>36</v>
      </c>
      <c r="D5" s="412" t="s">
        <v>37</v>
      </c>
      <c r="E5" s="412" t="s">
        <v>7</v>
      </c>
      <c r="F5" s="412" t="s">
        <v>69</v>
      </c>
      <c r="G5" s="412" t="s">
        <v>8</v>
      </c>
      <c r="H5" s="412" t="s">
        <v>23</v>
      </c>
      <c r="I5" s="445" t="s">
        <v>826</v>
      </c>
      <c r="J5" s="445"/>
      <c r="K5" s="303"/>
      <c r="L5" s="123"/>
      <c r="M5" s="123"/>
      <c r="N5" s="123"/>
      <c r="O5" s="123"/>
      <c r="P5" s="303"/>
      <c r="Q5" s="124"/>
    </row>
    <row r="6" spans="1:17" ht="20.25" customHeight="1">
      <c r="A6" s="449"/>
      <c r="B6" s="449"/>
      <c r="C6" s="449"/>
      <c r="D6" s="449"/>
      <c r="E6" s="449"/>
      <c r="F6" s="449"/>
      <c r="G6" s="449"/>
      <c r="H6" s="449"/>
      <c r="I6" s="446" t="s">
        <v>827</v>
      </c>
      <c r="J6" s="447"/>
      <c r="K6" s="456" t="s">
        <v>183</v>
      </c>
      <c r="L6" s="446" t="s">
        <v>94</v>
      </c>
      <c r="M6" s="451"/>
      <c r="N6" s="451"/>
      <c r="O6" s="451"/>
      <c r="P6" s="454" t="s">
        <v>127</v>
      </c>
      <c r="Q6" s="452" t="s">
        <v>111</v>
      </c>
    </row>
    <row r="7" spans="1:17" ht="32.25" customHeight="1">
      <c r="A7" s="450"/>
      <c r="B7" s="450"/>
      <c r="C7" s="450"/>
      <c r="D7" s="450"/>
      <c r="E7" s="450"/>
      <c r="F7" s="450"/>
      <c r="G7" s="450"/>
      <c r="H7" s="450"/>
      <c r="I7" s="122" t="s">
        <v>828</v>
      </c>
      <c r="J7" s="122" t="s">
        <v>829</v>
      </c>
      <c r="K7" s="457"/>
      <c r="L7" s="122" t="s">
        <v>177</v>
      </c>
      <c r="M7" s="122" t="s">
        <v>108</v>
      </c>
      <c r="N7" s="122" t="s">
        <v>109</v>
      </c>
      <c r="O7" s="122" t="s">
        <v>110</v>
      </c>
      <c r="P7" s="455"/>
      <c r="Q7" s="453"/>
    </row>
    <row r="8" spans="1:17" s="38" customFormat="1" ht="24">
      <c r="A8" s="192">
        <v>1</v>
      </c>
      <c r="B8" s="193"/>
      <c r="C8" s="193"/>
      <c r="D8" s="193"/>
      <c r="E8" s="194"/>
      <c r="F8" s="195"/>
      <c r="G8" s="196" t="s">
        <v>199</v>
      </c>
      <c r="H8" s="51"/>
      <c r="I8" s="362"/>
      <c r="J8" s="362"/>
      <c r="K8" s="304"/>
      <c r="L8" s="222">
        <f>+L9+L17+L47</f>
        <v>42564921.890000001</v>
      </c>
      <c r="M8" s="222">
        <f t="shared" ref="M8:O8" si="0">+M9+M17+M47</f>
        <v>42564921.890000001</v>
      </c>
      <c r="N8" s="222">
        <f t="shared" si="0"/>
        <v>42564921.890000001</v>
      </c>
      <c r="O8" s="222">
        <f t="shared" si="0"/>
        <v>42564921.890000001</v>
      </c>
      <c r="P8" s="304">
        <f>+M8/L8</f>
        <v>1</v>
      </c>
      <c r="Q8" s="304">
        <f>+K8/P8</f>
        <v>0</v>
      </c>
    </row>
    <row r="9" spans="1:17" s="38" customFormat="1" ht="15" customHeight="1">
      <c r="A9" s="193"/>
      <c r="B9" s="192">
        <v>1</v>
      </c>
      <c r="C9" s="192"/>
      <c r="D9" s="192"/>
      <c r="E9" s="192"/>
      <c r="F9" s="192"/>
      <c r="G9" s="196" t="s">
        <v>200</v>
      </c>
      <c r="H9" s="50"/>
      <c r="I9" s="363"/>
      <c r="J9" s="363"/>
      <c r="K9" s="304"/>
      <c r="L9" s="221">
        <f>+L10</f>
        <v>19576805.390000001</v>
      </c>
      <c r="M9" s="221">
        <f t="shared" ref="M9:O10" si="1">+M10</f>
        <v>19576805.390000001</v>
      </c>
      <c r="N9" s="221">
        <f t="shared" si="1"/>
        <v>19576805.390000001</v>
      </c>
      <c r="O9" s="221">
        <f t="shared" si="1"/>
        <v>19576805.390000001</v>
      </c>
      <c r="P9" s="304">
        <f t="shared" ref="P9:P86" si="2">+M9/L9</f>
        <v>1</v>
      </c>
      <c r="Q9" s="304">
        <f t="shared" ref="Q9:Q71" si="3">+K9/P9</f>
        <v>0</v>
      </c>
    </row>
    <row r="10" spans="1:17" s="38" customFormat="1" ht="15" customHeight="1">
      <c r="A10" s="193"/>
      <c r="B10" s="192"/>
      <c r="C10" s="192">
        <v>2</v>
      </c>
      <c r="D10" s="192"/>
      <c r="E10" s="192"/>
      <c r="F10" s="192"/>
      <c r="G10" s="196" t="s">
        <v>201</v>
      </c>
      <c r="H10" s="50"/>
      <c r="I10" s="78"/>
      <c r="J10" s="78"/>
      <c r="K10" s="304"/>
      <c r="L10" s="221">
        <f>+L11</f>
        <v>19576805.390000001</v>
      </c>
      <c r="M10" s="221">
        <f t="shared" si="1"/>
        <v>19576805.390000001</v>
      </c>
      <c r="N10" s="221">
        <f t="shared" si="1"/>
        <v>19576805.390000001</v>
      </c>
      <c r="O10" s="221">
        <f t="shared" si="1"/>
        <v>19576805.390000001</v>
      </c>
      <c r="P10" s="304">
        <f t="shared" si="2"/>
        <v>1</v>
      </c>
      <c r="Q10" s="304">
        <f t="shared" si="3"/>
        <v>0</v>
      </c>
    </row>
    <row r="11" spans="1:17" s="38" customFormat="1" ht="21.75" customHeight="1">
      <c r="A11" s="193"/>
      <c r="B11" s="192"/>
      <c r="C11" s="192"/>
      <c r="D11" s="192">
        <v>4</v>
      </c>
      <c r="E11" s="192"/>
      <c r="F11" s="192"/>
      <c r="G11" s="196" t="s">
        <v>202</v>
      </c>
      <c r="H11" s="50"/>
      <c r="I11" s="78"/>
      <c r="J11" s="78"/>
      <c r="K11" s="304"/>
      <c r="L11" s="221">
        <f>+L12+L13+L15</f>
        <v>19576805.390000001</v>
      </c>
      <c r="M11" s="221">
        <f t="shared" ref="M11:O11" si="4">+M12+M13+M15</f>
        <v>19576805.390000001</v>
      </c>
      <c r="N11" s="221">
        <f t="shared" si="4"/>
        <v>19576805.390000001</v>
      </c>
      <c r="O11" s="221">
        <f t="shared" si="4"/>
        <v>19576805.390000001</v>
      </c>
      <c r="P11" s="304">
        <f t="shared" si="2"/>
        <v>1</v>
      </c>
      <c r="Q11" s="304">
        <f t="shared" si="3"/>
        <v>0</v>
      </c>
    </row>
    <row r="12" spans="1:17" s="38" customFormat="1" ht="29.25" customHeight="1">
      <c r="A12" s="197"/>
      <c r="B12" s="192"/>
      <c r="C12" s="192"/>
      <c r="D12" s="192"/>
      <c r="E12" s="192">
        <v>301</v>
      </c>
      <c r="F12" s="192"/>
      <c r="G12" s="198" t="s">
        <v>203</v>
      </c>
      <c r="H12" s="50" t="s">
        <v>264</v>
      </c>
      <c r="I12" s="362">
        <v>2</v>
      </c>
      <c r="J12" s="362">
        <v>2</v>
      </c>
      <c r="K12" s="304">
        <f t="shared" ref="K12:K86" si="5">+J12/I12</f>
        <v>1</v>
      </c>
      <c r="L12" s="79">
        <v>54559.710000000006</v>
      </c>
      <c r="M12" s="79">
        <v>54559.710000000006</v>
      </c>
      <c r="N12" s="79">
        <v>54559.710000000006</v>
      </c>
      <c r="O12" s="79">
        <v>54559.710000000006</v>
      </c>
      <c r="P12" s="304">
        <f t="shared" si="2"/>
        <v>1</v>
      </c>
      <c r="Q12" s="304">
        <f t="shared" si="3"/>
        <v>1</v>
      </c>
    </row>
    <row r="13" spans="1:17" s="38" customFormat="1" ht="48">
      <c r="A13" s="197"/>
      <c r="B13" s="192"/>
      <c r="C13" s="192"/>
      <c r="D13" s="192"/>
      <c r="E13" s="192">
        <v>335</v>
      </c>
      <c r="F13" s="199"/>
      <c r="G13" s="198" t="s">
        <v>204</v>
      </c>
      <c r="H13" s="50" t="s">
        <v>264</v>
      </c>
      <c r="I13" s="362">
        <v>28</v>
      </c>
      <c r="J13" s="362">
        <v>28</v>
      </c>
      <c r="K13" s="304">
        <f t="shared" si="5"/>
        <v>1</v>
      </c>
      <c r="L13" s="357">
        <f>17000000+L14</f>
        <v>17497155.68</v>
      </c>
      <c r="M13" s="357">
        <f t="shared" ref="M13:O13" si="6">17000000+M14</f>
        <v>17497155.68</v>
      </c>
      <c r="N13" s="357">
        <f t="shared" si="6"/>
        <v>17497155.68</v>
      </c>
      <c r="O13" s="357">
        <f t="shared" si="6"/>
        <v>17497155.68</v>
      </c>
      <c r="P13" s="304">
        <f t="shared" si="2"/>
        <v>1</v>
      </c>
      <c r="Q13" s="304">
        <f t="shared" si="3"/>
        <v>1</v>
      </c>
    </row>
    <row r="14" spans="1:17" s="38" customFormat="1" ht="47.25" customHeight="1">
      <c r="A14" s="197"/>
      <c r="B14" s="192"/>
      <c r="C14" s="192"/>
      <c r="D14" s="192"/>
      <c r="E14" s="192"/>
      <c r="F14" s="199" t="s">
        <v>205</v>
      </c>
      <c r="G14" s="198" t="s">
        <v>812</v>
      </c>
      <c r="H14" s="291" t="s">
        <v>822</v>
      </c>
      <c r="I14" s="362">
        <v>28</v>
      </c>
      <c r="J14" s="362">
        <v>28</v>
      </c>
      <c r="K14" s="304">
        <f t="shared" si="5"/>
        <v>1</v>
      </c>
      <c r="L14" s="357">
        <v>497155.68</v>
      </c>
      <c r="M14" s="357">
        <v>497155.68</v>
      </c>
      <c r="N14" s="357">
        <v>497155.68</v>
      </c>
      <c r="O14" s="357">
        <v>497155.68</v>
      </c>
      <c r="P14" s="304">
        <f t="shared" si="2"/>
        <v>1</v>
      </c>
      <c r="Q14" s="304">
        <f t="shared" si="3"/>
        <v>1</v>
      </c>
    </row>
    <row r="15" spans="1:17" s="38" customFormat="1" ht="47.25" customHeight="1">
      <c r="A15" s="197"/>
      <c r="B15" s="192"/>
      <c r="C15" s="192"/>
      <c r="D15" s="192"/>
      <c r="E15" s="192">
        <v>336</v>
      </c>
      <c r="F15" s="199"/>
      <c r="G15" s="198" t="s">
        <v>207</v>
      </c>
      <c r="H15" s="291" t="s">
        <v>264</v>
      </c>
      <c r="I15" s="364">
        <v>1271</v>
      </c>
      <c r="J15" s="364">
        <v>1890</v>
      </c>
      <c r="K15" s="304">
        <f t="shared" ref="K15:K16" si="7">+J15/I15</f>
        <v>1.4870180959874115</v>
      </c>
      <c r="L15" s="358">
        <v>2025090</v>
      </c>
      <c r="M15" s="358">
        <v>2025090</v>
      </c>
      <c r="N15" s="358">
        <v>2025090</v>
      </c>
      <c r="O15" s="358">
        <v>2025090</v>
      </c>
      <c r="P15" s="304">
        <f t="shared" ref="P15" si="8">+M15/L15</f>
        <v>1</v>
      </c>
      <c r="Q15" s="304">
        <f t="shared" si="3"/>
        <v>1.4870180959874115</v>
      </c>
    </row>
    <row r="16" spans="1:17" s="38" customFormat="1" ht="42.75" customHeight="1">
      <c r="A16" s="197"/>
      <c r="B16" s="192"/>
      <c r="C16" s="192"/>
      <c r="D16" s="192"/>
      <c r="E16" s="192"/>
      <c r="F16" s="199" t="s">
        <v>206</v>
      </c>
      <c r="G16" s="198" t="s">
        <v>813</v>
      </c>
      <c r="H16" s="291" t="s">
        <v>264</v>
      </c>
      <c r="I16" s="364">
        <v>1271</v>
      </c>
      <c r="J16" s="364">
        <v>1890</v>
      </c>
      <c r="K16" s="304">
        <f t="shared" si="7"/>
        <v>1.4870180959874115</v>
      </c>
      <c r="L16" s="358">
        <v>2025090</v>
      </c>
      <c r="M16" s="358">
        <v>2025090</v>
      </c>
      <c r="N16" s="358">
        <v>2025090</v>
      </c>
      <c r="O16" s="358">
        <v>2025090</v>
      </c>
      <c r="P16" s="304"/>
      <c r="Q16" s="304"/>
    </row>
    <row r="17" spans="1:17" s="38" customFormat="1" ht="15" customHeight="1">
      <c r="A17" s="200"/>
      <c r="B17" s="192">
        <v>2</v>
      </c>
      <c r="C17" s="192"/>
      <c r="D17" s="192"/>
      <c r="E17" s="192"/>
      <c r="F17" s="192"/>
      <c r="G17" s="196" t="s">
        <v>208</v>
      </c>
      <c r="H17" s="185"/>
      <c r="I17" s="78"/>
      <c r="J17" s="78"/>
      <c r="K17" s="304"/>
      <c r="L17" s="221">
        <f>+L18</f>
        <v>18957986.5</v>
      </c>
      <c r="M17" s="221">
        <f t="shared" ref="M17:O17" si="9">+M18</f>
        <v>18957986.5</v>
      </c>
      <c r="N17" s="221">
        <f t="shared" si="9"/>
        <v>18957986.5</v>
      </c>
      <c r="O17" s="221">
        <f t="shared" si="9"/>
        <v>18957986.5</v>
      </c>
      <c r="P17" s="304">
        <f t="shared" si="2"/>
        <v>1</v>
      </c>
      <c r="Q17" s="304">
        <f t="shared" si="3"/>
        <v>0</v>
      </c>
    </row>
    <row r="18" spans="1:17" s="38" customFormat="1" ht="15" customHeight="1">
      <c r="A18" s="194"/>
      <c r="B18" s="192"/>
      <c r="C18" s="192">
        <v>6</v>
      </c>
      <c r="D18" s="192"/>
      <c r="E18" s="192"/>
      <c r="F18" s="192"/>
      <c r="G18" s="196" t="s">
        <v>209</v>
      </c>
      <c r="H18" s="185"/>
      <c r="I18" s="78"/>
      <c r="J18" s="78"/>
      <c r="K18" s="304"/>
      <c r="L18" s="221">
        <f>+L19+L22+L29+L44</f>
        <v>18957986.5</v>
      </c>
      <c r="M18" s="221">
        <f t="shared" ref="M18:O18" si="10">+M19+M22+M29+M44</f>
        <v>18957986.5</v>
      </c>
      <c r="N18" s="221">
        <f t="shared" si="10"/>
        <v>18957986.5</v>
      </c>
      <c r="O18" s="221">
        <f t="shared" si="10"/>
        <v>18957986.5</v>
      </c>
      <c r="P18" s="304">
        <f t="shared" si="2"/>
        <v>1</v>
      </c>
      <c r="Q18" s="304">
        <f t="shared" si="3"/>
        <v>0</v>
      </c>
    </row>
    <row r="19" spans="1:17" s="38" customFormat="1" ht="15" customHeight="1">
      <c r="A19" s="194"/>
      <c r="B19" s="192"/>
      <c r="C19" s="192"/>
      <c r="D19" s="192">
        <v>5</v>
      </c>
      <c r="E19" s="192"/>
      <c r="F19" s="192"/>
      <c r="G19" s="196" t="s">
        <v>210</v>
      </c>
      <c r="H19" s="185"/>
      <c r="I19" s="78"/>
      <c r="J19" s="78"/>
      <c r="K19" s="304"/>
      <c r="L19" s="221">
        <f>+L20</f>
        <v>4699311.1399999997</v>
      </c>
      <c r="M19" s="221">
        <f t="shared" ref="M19:O19" si="11">+M20</f>
        <v>4699311.1399999997</v>
      </c>
      <c r="N19" s="221">
        <f t="shared" si="11"/>
        <v>4699311.1399999997</v>
      </c>
      <c r="O19" s="221">
        <f t="shared" si="11"/>
        <v>4699311.1399999997</v>
      </c>
      <c r="P19" s="304">
        <f t="shared" si="2"/>
        <v>1</v>
      </c>
      <c r="Q19" s="304">
        <f t="shared" si="3"/>
        <v>0</v>
      </c>
    </row>
    <row r="20" spans="1:17" s="38" customFormat="1" ht="24">
      <c r="A20" s="194"/>
      <c r="B20" s="192"/>
      <c r="C20" s="192"/>
      <c r="D20" s="192"/>
      <c r="E20" s="199" t="s">
        <v>824</v>
      </c>
      <c r="F20" s="199"/>
      <c r="G20" s="198" t="s">
        <v>864</v>
      </c>
      <c r="H20" s="50" t="s">
        <v>264</v>
      </c>
      <c r="I20" s="78">
        <v>150000</v>
      </c>
      <c r="J20" s="78">
        <v>150000</v>
      </c>
      <c r="K20" s="304">
        <f>+J20/I20</f>
        <v>1</v>
      </c>
      <c r="L20" s="79">
        <v>4699311.1399999997</v>
      </c>
      <c r="M20" s="79">
        <v>4699311.1399999997</v>
      </c>
      <c r="N20" s="79">
        <v>4699311.1399999997</v>
      </c>
      <c r="O20" s="79">
        <v>4699311.1399999997</v>
      </c>
      <c r="P20" s="304">
        <f t="shared" si="2"/>
        <v>1</v>
      </c>
      <c r="Q20" s="304">
        <v>0</v>
      </c>
    </row>
    <row r="21" spans="1:17" s="38" customFormat="1" ht="51.75" customHeight="1">
      <c r="A21" s="194"/>
      <c r="B21" s="192"/>
      <c r="C21" s="192"/>
      <c r="D21" s="192"/>
      <c r="E21" s="192"/>
      <c r="F21" s="199" t="s">
        <v>211</v>
      </c>
      <c r="G21" s="198" t="s">
        <v>814</v>
      </c>
      <c r="H21" s="291" t="s">
        <v>264</v>
      </c>
      <c r="I21" s="78">
        <v>150000</v>
      </c>
      <c r="J21" s="78">
        <v>150000</v>
      </c>
      <c r="K21" s="304">
        <f>+J21/I21</f>
        <v>1</v>
      </c>
      <c r="L21" s="79">
        <v>4699311.1399999997</v>
      </c>
      <c r="M21" s="79">
        <v>4699311.1399999997</v>
      </c>
      <c r="N21" s="79">
        <v>4699311.1399999997</v>
      </c>
      <c r="O21" s="79">
        <v>4699311.1399999997</v>
      </c>
      <c r="P21" s="304"/>
      <c r="Q21" s="304"/>
    </row>
    <row r="22" spans="1:17" s="38" customFormat="1" ht="15" customHeight="1">
      <c r="A22" s="194"/>
      <c r="B22" s="192"/>
      <c r="C22" s="192"/>
      <c r="D22" s="192">
        <v>7</v>
      </c>
      <c r="E22" s="192"/>
      <c r="F22" s="192"/>
      <c r="G22" s="196" t="s">
        <v>213</v>
      </c>
      <c r="H22" s="185"/>
      <c r="I22" s="78"/>
      <c r="J22" s="78"/>
      <c r="K22" s="304"/>
      <c r="L22" s="221">
        <f>+L23+L24+L25+L27</f>
        <v>964800</v>
      </c>
      <c r="M22" s="221">
        <f t="shared" ref="M22:O22" si="12">+M23+M24+M25+M27</f>
        <v>964800</v>
      </c>
      <c r="N22" s="221">
        <f t="shared" si="12"/>
        <v>964800</v>
      </c>
      <c r="O22" s="221">
        <f t="shared" si="12"/>
        <v>964800</v>
      </c>
      <c r="P22" s="304">
        <f t="shared" si="2"/>
        <v>1</v>
      </c>
      <c r="Q22" s="304">
        <f t="shared" si="3"/>
        <v>0</v>
      </c>
    </row>
    <row r="23" spans="1:17" s="38" customFormat="1" ht="24">
      <c r="A23" s="194"/>
      <c r="B23" s="192"/>
      <c r="C23" s="192"/>
      <c r="D23" s="192"/>
      <c r="E23" s="192">
        <v>459</v>
      </c>
      <c r="F23" s="199"/>
      <c r="G23" s="198" t="s">
        <v>214</v>
      </c>
      <c r="H23" s="50" t="s">
        <v>264</v>
      </c>
      <c r="I23" s="78">
        <v>0</v>
      </c>
      <c r="J23" s="78">
        <v>0</v>
      </c>
      <c r="K23" s="304">
        <v>0</v>
      </c>
      <c r="L23" s="79">
        <v>0</v>
      </c>
      <c r="M23" s="79">
        <v>0</v>
      </c>
      <c r="N23" s="79">
        <v>0</v>
      </c>
      <c r="O23" s="79">
        <v>0</v>
      </c>
      <c r="P23" s="304">
        <v>0</v>
      </c>
      <c r="Q23" s="304">
        <v>0</v>
      </c>
    </row>
    <row r="24" spans="1:17" s="38" customFormat="1" ht="48">
      <c r="A24" s="194"/>
      <c r="B24" s="192"/>
      <c r="C24" s="192"/>
      <c r="D24" s="192"/>
      <c r="E24" s="192"/>
      <c r="F24" s="199" t="s">
        <v>205</v>
      </c>
      <c r="G24" s="198" t="s">
        <v>812</v>
      </c>
      <c r="H24" s="291" t="s">
        <v>264</v>
      </c>
      <c r="I24" s="78">
        <v>0</v>
      </c>
      <c r="J24" s="78">
        <v>0</v>
      </c>
      <c r="K24" s="304">
        <v>0</v>
      </c>
      <c r="L24" s="79">
        <v>0</v>
      </c>
      <c r="M24" s="79">
        <v>0</v>
      </c>
      <c r="N24" s="79">
        <v>0</v>
      </c>
      <c r="O24" s="79">
        <v>0</v>
      </c>
      <c r="P24" s="304">
        <v>0</v>
      </c>
      <c r="Q24" s="304">
        <v>0</v>
      </c>
    </row>
    <row r="25" spans="1:17" s="38" customFormat="1" ht="24">
      <c r="A25" s="194"/>
      <c r="B25" s="192"/>
      <c r="C25" s="192"/>
      <c r="D25" s="192"/>
      <c r="E25" s="192">
        <v>474</v>
      </c>
      <c r="F25" s="192"/>
      <c r="G25" s="198" t="s">
        <v>216</v>
      </c>
      <c r="H25" s="291" t="s">
        <v>265</v>
      </c>
      <c r="I25" s="78">
        <v>14</v>
      </c>
      <c r="J25" s="78">
        <v>14</v>
      </c>
      <c r="K25" s="304">
        <f t="shared" si="5"/>
        <v>1</v>
      </c>
      <c r="L25" s="79">
        <v>390200</v>
      </c>
      <c r="M25" s="79">
        <v>390200</v>
      </c>
      <c r="N25" s="79">
        <v>390200</v>
      </c>
      <c r="O25" s="79">
        <v>390200</v>
      </c>
      <c r="P25" s="304">
        <f t="shared" si="2"/>
        <v>1</v>
      </c>
      <c r="Q25" s="304">
        <f t="shared" si="3"/>
        <v>1</v>
      </c>
    </row>
    <row r="26" spans="1:17" s="38" customFormat="1" ht="36" customHeight="1">
      <c r="A26" s="194"/>
      <c r="B26" s="192"/>
      <c r="C26" s="192"/>
      <c r="D26" s="192"/>
      <c r="E26" s="192"/>
      <c r="F26" s="192" t="s">
        <v>215</v>
      </c>
      <c r="G26" s="198" t="s">
        <v>815</v>
      </c>
      <c r="H26" s="291" t="s">
        <v>265</v>
      </c>
      <c r="I26" s="78">
        <v>14</v>
      </c>
      <c r="J26" s="78">
        <v>14</v>
      </c>
      <c r="K26" s="304">
        <f t="shared" si="5"/>
        <v>1</v>
      </c>
      <c r="L26" s="79">
        <v>390200</v>
      </c>
      <c r="M26" s="79">
        <v>390200</v>
      </c>
      <c r="N26" s="79">
        <v>390200</v>
      </c>
      <c r="O26" s="79">
        <v>390200</v>
      </c>
      <c r="P26" s="304">
        <f t="shared" ref="P26" si="13">+M26/L26</f>
        <v>1</v>
      </c>
      <c r="Q26" s="304">
        <f t="shared" ref="Q26" si="14">+K26/P26</f>
        <v>1</v>
      </c>
    </row>
    <row r="27" spans="1:17" s="38" customFormat="1" ht="24">
      <c r="A27" s="194"/>
      <c r="B27" s="192"/>
      <c r="C27" s="192"/>
      <c r="D27" s="192"/>
      <c r="E27" s="192">
        <v>475</v>
      </c>
      <c r="F27" s="192"/>
      <c r="G27" s="198" t="s">
        <v>218</v>
      </c>
      <c r="H27" s="50" t="s">
        <v>264</v>
      </c>
      <c r="I27" s="78">
        <v>10</v>
      </c>
      <c r="J27" s="78">
        <v>10</v>
      </c>
      <c r="K27" s="304">
        <f t="shared" si="5"/>
        <v>1</v>
      </c>
      <c r="L27" s="79">
        <v>574600</v>
      </c>
      <c r="M27" s="79">
        <v>574600</v>
      </c>
      <c r="N27" s="79">
        <v>574600</v>
      </c>
      <c r="O27" s="79">
        <v>574600</v>
      </c>
      <c r="P27" s="304">
        <f t="shared" si="2"/>
        <v>1</v>
      </c>
      <c r="Q27" s="304">
        <f t="shared" si="3"/>
        <v>1</v>
      </c>
    </row>
    <row r="28" spans="1:17" s="38" customFormat="1" ht="37.5" customHeight="1">
      <c r="A28" s="194"/>
      <c r="B28" s="192"/>
      <c r="C28" s="192"/>
      <c r="D28" s="192"/>
      <c r="E28" s="192"/>
      <c r="F28" s="192" t="s">
        <v>217</v>
      </c>
      <c r="G28" s="198" t="s">
        <v>816</v>
      </c>
      <c r="H28" s="291" t="s">
        <v>264</v>
      </c>
      <c r="I28" s="78">
        <v>10</v>
      </c>
      <c r="J28" s="78">
        <v>10</v>
      </c>
      <c r="K28" s="304">
        <f t="shared" ref="K28" si="15">+J28/I28</f>
        <v>1</v>
      </c>
      <c r="L28" s="79">
        <v>574600</v>
      </c>
      <c r="M28" s="79">
        <v>574600</v>
      </c>
      <c r="N28" s="79">
        <v>574600</v>
      </c>
      <c r="O28" s="79">
        <v>574600</v>
      </c>
      <c r="P28" s="304"/>
      <c r="Q28" s="304"/>
    </row>
    <row r="29" spans="1:17" s="38" customFormat="1" ht="15" customHeight="1">
      <c r="A29" s="194"/>
      <c r="B29" s="192"/>
      <c r="C29" s="192"/>
      <c r="D29" s="192">
        <v>8</v>
      </c>
      <c r="E29" s="192"/>
      <c r="F29" s="192"/>
      <c r="G29" s="196" t="s">
        <v>219</v>
      </c>
      <c r="H29" s="185"/>
      <c r="I29" s="78"/>
      <c r="J29" s="78"/>
      <c r="K29" s="304"/>
      <c r="L29" s="221">
        <f>+L30+L32+L33+L34+L35+L36+L38+L40</f>
        <v>12593875.360000001</v>
      </c>
      <c r="M29" s="221">
        <f t="shared" ref="M29:O29" si="16">+M30+M32+M33+M34+M35+M36+M38+M40</f>
        <v>12593875.360000001</v>
      </c>
      <c r="N29" s="221">
        <f t="shared" si="16"/>
        <v>12593875.360000001</v>
      </c>
      <c r="O29" s="221">
        <f t="shared" si="16"/>
        <v>12593875.360000001</v>
      </c>
      <c r="P29" s="304">
        <f t="shared" si="2"/>
        <v>1</v>
      </c>
      <c r="Q29" s="304">
        <f t="shared" si="3"/>
        <v>0</v>
      </c>
    </row>
    <row r="30" spans="1:17" s="38" customFormat="1" ht="41.25" customHeight="1">
      <c r="A30" s="200"/>
      <c r="B30" s="192"/>
      <c r="C30" s="192"/>
      <c r="D30" s="192"/>
      <c r="E30" s="192">
        <v>477</v>
      </c>
      <c r="F30" s="192"/>
      <c r="G30" s="198" t="s">
        <v>220</v>
      </c>
      <c r="H30" s="50" t="s">
        <v>264</v>
      </c>
      <c r="I30" s="78">
        <v>6</v>
      </c>
      <c r="J30" s="78">
        <v>6</v>
      </c>
      <c r="K30" s="304">
        <f t="shared" si="5"/>
        <v>1</v>
      </c>
      <c r="L30" s="79">
        <v>422810.7</v>
      </c>
      <c r="M30" s="79">
        <v>422810.7</v>
      </c>
      <c r="N30" s="79">
        <v>422810.7</v>
      </c>
      <c r="O30" s="79">
        <v>422810.7</v>
      </c>
      <c r="P30" s="304">
        <f t="shared" si="2"/>
        <v>1</v>
      </c>
      <c r="Q30" s="304">
        <f t="shared" si="3"/>
        <v>1</v>
      </c>
    </row>
    <row r="31" spans="1:17" s="38" customFormat="1" ht="50.25" customHeight="1">
      <c r="A31" s="200"/>
      <c r="B31" s="192"/>
      <c r="C31" s="192"/>
      <c r="D31" s="192"/>
      <c r="E31" s="192"/>
      <c r="F31" s="192" t="s">
        <v>205</v>
      </c>
      <c r="G31" s="198" t="s">
        <v>812</v>
      </c>
      <c r="H31" s="291" t="s">
        <v>264</v>
      </c>
      <c r="I31" s="78">
        <v>6</v>
      </c>
      <c r="J31" s="78">
        <v>6</v>
      </c>
      <c r="K31" s="304">
        <f t="shared" ref="K31" si="17">+J31/I31</f>
        <v>1</v>
      </c>
      <c r="L31" s="79">
        <v>422810.7</v>
      </c>
      <c r="M31" s="79">
        <v>422810.7</v>
      </c>
      <c r="N31" s="79">
        <v>422810.7</v>
      </c>
      <c r="O31" s="79">
        <v>422810.7</v>
      </c>
      <c r="P31" s="304">
        <f t="shared" ref="P31" si="18">+M31/L31</f>
        <v>1</v>
      </c>
      <c r="Q31" s="304">
        <f t="shared" ref="Q31" si="19">+K31/P31</f>
        <v>1</v>
      </c>
    </row>
    <row r="32" spans="1:17" s="38" customFormat="1" ht="40.5" customHeight="1">
      <c r="A32" s="200"/>
      <c r="B32" s="192"/>
      <c r="C32" s="192"/>
      <c r="D32" s="192"/>
      <c r="E32" s="192">
        <v>478</v>
      </c>
      <c r="F32" s="199"/>
      <c r="G32" s="198" t="s">
        <v>221</v>
      </c>
      <c r="H32" s="50" t="s">
        <v>264</v>
      </c>
      <c r="I32" s="78">
        <v>21</v>
      </c>
      <c r="J32" s="78">
        <v>21</v>
      </c>
      <c r="K32" s="304">
        <f t="shared" si="5"/>
        <v>1</v>
      </c>
      <c r="L32" s="79">
        <v>6278636.4800000004</v>
      </c>
      <c r="M32" s="79">
        <v>6278636.4800000004</v>
      </c>
      <c r="N32" s="79">
        <v>6278636.4800000004</v>
      </c>
      <c r="O32" s="79">
        <v>6278636.4800000004</v>
      </c>
      <c r="P32" s="304">
        <f t="shared" si="2"/>
        <v>1</v>
      </c>
      <c r="Q32" s="304">
        <f t="shared" si="3"/>
        <v>1</v>
      </c>
    </row>
    <row r="33" spans="1:17" s="38" customFormat="1" ht="52.5" customHeight="1">
      <c r="A33" s="200"/>
      <c r="B33" s="192"/>
      <c r="C33" s="192"/>
      <c r="D33" s="192"/>
      <c r="E33" s="192"/>
      <c r="F33" s="199" t="s">
        <v>205</v>
      </c>
      <c r="G33" s="198" t="s">
        <v>812</v>
      </c>
      <c r="H33" s="50" t="s">
        <v>264</v>
      </c>
      <c r="I33" s="78">
        <v>21</v>
      </c>
      <c r="J33" s="78">
        <v>21</v>
      </c>
      <c r="K33" s="304">
        <f t="shared" si="5"/>
        <v>1</v>
      </c>
      <c r="L33" s="79">
        <v>1320180</v>
      </c>
      <c r="M33" s="79">
        <v>1320180</v>
      </c>
      <c r="N33" s="79">
        <v>1320180</v>
      </c>
      <c r="O33" s="79">
        <v>1320180</v>
      </c>
      <c r="P33" s="304">
        <f t="shared" si="2"/>
        <v>1</v>
      </c>
      <c r="Q33" s="304">
        <f t="shared" si="3"/>
        <v>1</v>
      </c>
    </row>
    <row r="34" spans="1:17" s="38" customFormat="1" ht="24">
      <c r="A34" s="200"/>
      <c r="B34" s="192"/>
      <c r="C34" s="192"/>
      <c r="D34" s="192"/>
      <c r="E34" s="192">
        <v>487</v>
      </c>
      <c r="F34" s="199"/>
      <c r="G34" s="198" t="s">
        <v>222</v>
      </c>
      <c r="H34" s="50" t="s">
        <v>264</v>
      </c>
      <c r="I34" s="78">
        <v>50</v>
      </c>
      <c r="J34" s="78">
        <v>108</v>
      </c>
      <c r="K34" s="304">
        <f t="shared" si="5"/>
        <v>2.16</v>
      </c>
      <c r="L34" s="79">
        <v>2422788.1800000002</v>
      </c>
      <c r="M34" s="79">
        <v>2422788.1800000002</v>
      </c>
      <c r="N34" s="79">
        <v>2422788.1800000002</v>
      </c>
      <c r="O34" s="79">
        <v>2422788.1800000002</v>
      </c>
      <c r="P34" s="304">
        <f t="shared" si="2"/>
        <v>1</v>
      </c>
      <c r="Q34" s="304">
        <f t="shared" si="3"/>
        <v>2.16</v>
      </c>
    </row>
    <row r="35" spans="1:17" s="38" customFormat="1" ht="41.25" customHeight="1">
      <c r="A35" s="200"/>
      <c r="B35" s="192"/>
      <c r="C35" s="192"/>
      <c r="D35" s="192"/>
      <c r="E35" s="192"/>
      <c r="F35" s="199" t="s">
        <v>206</v>
      </c>
      <c r="G35" s="198" t="s">
        <v>813</v>
      </c>
      <c r="H35" s="50" t="s">
        <v>264</v>
      </c>
      <c r="I35" s="78">
        <v>50</v>
      </c>
      <c r="J35" s="78">
        <v>108</v>
      </c>
      <c r="K35" s="304">
        <f t="shared" si="5"/>
        <v>2.16</v>
      </c>
      <c r="L35" s="79">
        <v>1768409</v>
      </c>
      <c r="M35" s="79">
        <v>1768409</v>
      </c>
      <c r="N35" s="79">
        <v>1768409</v>
      </c>
      <c r="O35" s="79">
        <v>1768409</v>
      </c>
      <c r="P35" s="304">
        <f t="shared" si="2"/>
        <v>1</v>
      </c>
      <c r="Q35" s="304">
        <f t="shared" si="3"/>
        <v>2.16</v>
      </c>
    </row>
    <row r="36" spans="1:17" ht="30.75" customHeight="1">
      <c r="A36" s="200"/>
      <c r="B36" s="192"/>
      <c r="C36" s="192"/>
      <c r="D36" s="192"/>
      <c r="E36" s="192">
        <v>488</v>
      </c>
      <c r="F36" s="199"/>
      <c r="G36" s="198" t="s">
        <v>223</v>
      </c>
      <c r="H36" s="50" t="s">
        <v>264</v>
      </c>
      <c r="I36" s="78">
        <v>1600</v>
      </c>
      <c r="J36" s="78">
        <v>1700</v>
      </c>
      <c r="K36" s="304">
        <f t="shared" si="5"/>
        <v>1.0625</v>
      </c>
      <c r="L36" s="79">
        <v>348971</v>
      </c>
      <c r="M36" s="79">
        <v>348971</v>
      </c>
      <c r="N36" s="79">
        <v>348971</v>
      </c>
      <c r="O36" s="79">
        <v>348971</v>
      </c>
      <c r="P36" s="304">
        <f t="shared" si="2"/>
        <v>1</v>
      </c>
      <c r="Q36" s="304">
        <f t="shared" si="3"/>
        <v>1.0625</v>
      </c>
    </row>
    <row r="37" spans="1:17" s="256" customFormat="1" ht="41.25" customHeight="1">
      <c r="A37" s="200"/>
      <c r="B37" s="192"/>
      <c r="C37" s="192"/>
      <c r="D37" s="192"/>
      <c r="E37" s="192"/>
      <c r="F37" s="199" t="s">
        <v>206</v>
      </c>
      <c r="G37" s="198" t="s">
        <v>813</v>
      </c>
      <c r="H37" s="291" t="s">
        <v>264</v>
      </c>
      <c r="I37" s="78">
        <v>1600</v>
      </c>
      <c r="J37" s="78">
        <v>1700</v>
      </c>
      <c r="K37" s="304">
        <f t="shared" ref="K37" si="20">+J37/I37</f>
        <v>1.0625</v>
      </c>
      <c r="L37" s="79">
        <v>348971</v>
      </c>
      <c r="M37" s="79">
        <v>348971</v>
      </c>
      <c r="N37" s="79">
        <v>348971</v>
      </c>
      <c r="O37" s="79">
        <v>348971</v>
      </c>
      <c r="P37" s="304">
        <f t="shared" ref="P37" si="21">+M37/L37</f>
        <v>1</v>
      </c>
      <c r="Q37" s="304">
        <f t="shared" ref="Q37" si="22">+K37/P37</f>
        <v>1.0625</v>
      </c>
    </row>
    <row r="38" spans="1:17" s="256" customFormat="1" ht="24">
      <c r="A38" s="200"/>
      <c r="B38" s="192"/>
      <c r="C38" s="192"/>
      <c r="D38" s="192"/>
      <c r="E38" s="192">
        <v>489</v>
      </c>
      <c r="F38" s="199"/>
      <c r="G38" s="198" t="s">
        <v>225</v>
      </c>
      <c r="H38" s="50" t="s">
        <v>264</v>
      </c>
      <c r="I38" s="78">
        <v>0</v>
      </c>
      <c r="J38" s="78">
        <v>0</v>
      </c>
      <c r="K38" s="304">
        <v>0</v>
      </c>
      <c r="L38" s="79">
        <v>0</v>
      </c>
      <c r="M38" s="79">
        <v>0</v>
      </c>
      <c r="N38" s="79">
        <v>0</v>
      </c>
      <c r="O38" s="79">
        <v>0</v>
      </c>
      <c r="P38" s="304">
        <v>0</v>
      </c>
      <c r="Q38" s="304">
        <v>0</v>
      </c>
    </row>
    <row r="39" spans="1:17" ht="36">
      <c r="A39" s="200"/>
      <c r="B39" s="192"/>
      <c r="C39" s="192"/>
      <c r="D39" s="192"/>
      <c r="E39" s="192"/>
      <c r="F39" s="192" t="s">
        <v>224</v>
      </c>
      <c r="G39" s="198" t="s">
        <v>811</v>
      </c>
      <c r="H39" s="291" t="s">
        <v>264</v>
      </c>
      <c r="I39" s="78">
        <v>0</v>
      </c>
      <c r="J39" s="78">
        <v>0</v>
      </c>
      <c r="K39" s="304">
        <v>0</v>
      </c>
      <c r="L39" s="79">
        <v>0</v>
      </c>
      <c r="M39" s="79">
        <v>0</v>
      </c>
      <c r="N39" s="79">
        <v>0</v>
      </c>
      <c r="O39" s="79">
        <v>0</v>
      </c>
      <c r="P39" s="304">
        <v>0</v>
      </c>
      <c r="Q39" s="304">
        <v>0</v>
      </c>
    </row>
    <row r="40" spans="1:17" ht="33.75">
      <c r="A40" s="200"/>
      <c r="B40" s="192"/>
      <c r="C40" s="192"/>
      <c r="D40" s="192"/>
      <c r="E40" s="192">
        <v>491</v>
      </c>
      <c r="F40" s="192"/>
      <c r="G40" s="198" t="s">
        <v>226</v>
      </c>
      <c r="H40" s="118" t="s">
        <v>266</v>
      </c>
      <c r="I40" s="78">
        <v>3000</v>
      </c>
      <c r="J40" s="78">
        <v>4852</v>
      </c>
      <c r="K40" s="304">
        <f t="shared" si="5"/>
        <v>1.6173333333333333</v>
      </c>
      <c r="L40" s="79">
        <v>32080</v>
      </c>
      <c r="M40" s="79">
        <v>32080</v>
      </c>
      <c r="N40" s="79">
        <v>32080</v>
      </c>
      <c r="O40" s="79">
        <v>32080</v>
      </c>
      <c r="P40" s="304">
        <f t="shared" si="2"/>
        <v>1</v>
      </c>
      <c r="Q40" s="304">
        <f t="shared" si="3"/>
        <v>1.6173333333333333</v>
      </c>
    </row>
    <row r="41" spans="1:17" ht="24">
      <c r="A41" s="200"/>
      <c r="B41" s="192"/>
      <c r="C41" s="192"/>
      <c r="D41" s="192"/>
      <c r="E41" s="192">
        <v>498</v>
      </c>
      <c r="F41" s="192"/>
      <c r="G41" s="198" t="s">
        <v>227</v>
      </c>
      <c r="H41" s="50" t="s">
        <v>264</v>
      </c>
      <c r="I41" s="78">
        <v>0</v>
      </c>
      <c r="J41" s="78">
        <v>0</v>
      </c>
      <c r="K41" s="304">
        <v>0</v>
      </c>
      <c r="L41" s="79">
        <v>0</v>
      </c>
      <c r="M41" s="79">
        <v>0</v>
      </c>
      <c r="N41" s="79">
        <v>0</v>
      </c>
      <c r="O41" s="79">
        <v>0</v>
      </c>
      <c r="P41" s="304">
        <v>0</v>
      </c>
      <c r="Q41" s="304">
        <v>0</v>
      </c>
    </row>
    <row r="42" spans="1:17" ht="36">
      <c r="A42" s="194"/>
      <c r="B42" s="192"/>
      <c r="C42" s="192"/>
      <c r="D42" s="192"/>
      <c r="E42" s="192"/>
      <c r="F42" s="192" t="s">
        <v>206</v>
      </c>
      <c r="G42" s="198" t="s">
        <v>813</v>
      </c>
      <c r="H42" s="291" t="s">
        <v>264</v>
      </c>
      <c r="I42" s="78">
        <v>0</v>
      </c>
      <c r="J42" s="78">
        <v>0</v>
      </c>
      <c r="K42" s="304">
        <v>0</v>
      </c>
      <c r="L42" s="79">
        <v>0</v>
      </c>
      <c r="M42" s="79">
        <v>0</v>
      </c>
      <c r="N42" s="79">
        <v>0</v>
      </c>
      <c r="O42" s="79">
        <v>0</v>
      </c>
      <c r="P42" s="304">
        <v>0</v>
      </c>
      <c r="Q42" s="304">
        <v>0</v>
      </c>
    </row>
    <row r="43" spans="1:17" ht="26.25" customHeight="1">
      <c r="A43" s="194"/>
      <c r="B43" s="192"/>
      <c r="C43" s="192">
        <v>6</v>
      </c>
      <c r="D43" s="192"/>
      <c r="E43" s="192"/>
      <c r="F43" s="192"/>
      <c r="G43" s="196" t="s">
        <v>209</v>
      </c>
      <c r="I43" s="78"/>
      <c r="J43" s="78"/>
      <c r="K43" s="304"/>
      <c r="L43" s="221">
        <f>+L18</f>
        <v>18957986.5</v>
      </c>
      <c r="M43" s="221">
        <f t="shared" ref="M43:O43" si="23">+M18</f>
        <v>18957986.5</v>
      </c>
      <c r="N43" s="221">
        <f t="shared" si="23"/>
        <v>18957986.5</v>
      </c>
      <c r="O43" s="221">
        <f t="shared" si="23"/>
        <v>18957986.5</v>
      </c>
      <c r="P43" s="304">
        <f t="shared" si="2"/>
        <v>1</v>
      </c>
      <c r="Q43" s="304">
        <f t="shared" si="3"/>
        <v>0</v>
      </c>
    </row>
    <row r="44" spans="1:17" ht="24">
      <c r="A44" s="194"/>
      <c r="B44" s="192"/>
      <c r="C44" s="192"/>
      <c r="D44" s="192">
        <v>9</v>
      </c>
      <c r="E44" s="192"/>
      <c r="F44" s="192"/>
      <c r="G44" s="196" t="s">
        <v>228</v>
      </c>
      <c r="H44" s="50"/>
      <c r="I44" s="78"/>
      <c r="J44" s="78"/>
      <c r="K44" s="304"/>
      <c r="L44" s="221">
        <f>+L45</f>
        <v>700000</v>
      </c>
      <c r="M44" s="221">
        <f t="shared" ref="M44:O44" si="24">+M45</f>
        <v>700000</v>
      </c>
      <c r="N44" s="221">
        <f t="shared" si="24"/>
        <v>700000</v>
      </c>
      <c r="O44" s="221">
        <f t="shared" si="24"/>
        <v>700000</v>
      </c>
      <c r="P44" s="304">
        <f t="shared" si="2"/>
        <v>1</v>
      </c>
      <c r="Q44" s="304">
        <f t="shared" si="3"/>
        <v>0</v>
      </c>
    </row>
    <row r="45" spans="1:17" ht="24">
      <c r="A45" s="200"/>
      <c r="B45" s="192"/>
      <c r="C45" s="192"/>
      <c r="D45" s="192"/>
      <c r="E45" s="199" t="s">
        <v>832</v>
      </c>
      <c r="F45" s="192"/>
      <c r="G45" s="198" t="s">
        <v>229</v>
      </c>
      <c r="H45" s="50" t="s">
        <v>264</v>
      </c>
      <c r="I45" s="359">
        <v>0</v>
      </c>
      <c r="J45" s="359">
        <v>0</v>
      </c>
      <c r="K45" s="304">
        <v>0</v>
      </c>
      <c r="L45" s="79">
        <v>700000</v>
      </c>
      <c r="M45" s="79">
        <v>700000</v>
      </c>
      <c r="N45" s="79">
        <v>700000</v>
      </c>
      <c r="O45" s="79">
        <v>700000</v>
      </c>
      <c r="P45" s="304">
        <f t="shared" si="2"/>
        <v>1</v>
      </c>
      <c r="Q45" s="304">
        <f t="shared" si="3"/>
        <v>0</v>
      </c>
    </row>
    <row r="46" spans="1:17" ht="24">
      <c r="A46" s="200"/>
      <c r="B46" s="192"/>
      <c r="C46" s="192"/>
      <c r="D46" s="192"/>
      <c r="E46" s="192"/>
      <c r="F46" s="199" t="s">
        <v>230</v>
      </c>
      <c r="G46" s="198" t="s">
        <v>817</v>
      </c>
      <c r="H46" s="50" t="s">
        <v>264</v>
      </c>
      <c r="I46" s="78">
        <v>0</v>
      </c>
      <c r="J46" s="78">
        <v>0</v>
      </c>
      <c r="K46" s="304">
        <v>0</v>
      </c>
      <c r="L46" s="79">
        <v>0</v>
      </c>
      <c r="M46" s="79">
        <v>0</v>
      </c>
      <c r="N46" s="79">
        <v>0</v>
      </c>
      <c r="O46" s="79">
        <v>0</v>
      </c>
      <c r="P46" s="304">
        <v>0</v>
      </c>
      <c r="Q46" s="304">
        <v>0</v>
      </c>
    </row>
    <row r="47" spans="1:17" ht="30" customHeight="1">
      <c r="A47" s="200"/>
      <c r="B47" s="192">
        <v>3</v>
      </c>
      <c r="C47" s="192"/>
      <c r="D47" s="192"/>
      <c r="E47" s="192"/>
      <c r="F47" s="192"/>
      <c r="G47" s="196" t="s">
        <v>231</v>
      </c>
      <c r="I47" s="78"/>
      <c r="J47" s="78"/>
      <c r="K47" s="304"/>
      <c r="L47" s="221">
        <f>+L48+L56</f>
        <v>4030130</v>
      </c>
      <c r="M47" s="221">
        <f t="shared" ref="M47:O47" si="25">+M48+M56</f>
        <v>4030130</v>
      </c>
      <c r="N47" s="221">
        <f t="shared" si="25"/>
        <v>4030130</v>
      </c>
      <c r="O47" s="221">
        <f t="shared" si="25"/>
        <v>4030130</v>
      </c>
      <c r="P47" s="304">
        <f t="shared" si="2"/>
        <v>1</v>
      </c>
      <c r="Q47" s="304">
        <f t="shared" si="3"/>
        <v>0</v>
      </c>
    </row>
    <row r="48" spans="1:17" ht="30" customHeight="1">
      <c r="A48" s="200"/>
      <c r="B48" s="192"/>
      <c r="C48" s="192">
        <v>2</v>
      </c>
      <c r="D48" s="192"/>
      <c r="E48" s="192"/>
      <c r="F48" s="192"/>
      <c r="G48" s="196" t="s">
        <v>232</v>
      </c>
      <c r="I48" s="78"/>
      <c r="J48" s="78"/>
      <c r="K48" s="304"/>
      <c r="L48" s="221">
        <f>+L49</f>
        <v>3813330</v>
      </c>
      <c r="M48" s="221">
        <f t="shared" ref="M48:O48" si="26">+M49</f>
        <v>3813330</v>
      </c>
      <c r="N48" s="221">
        <f t="shared" si="26"/>
        <v>3813330</v>
      </c>
      <c r="O48" s="221">
        <f t="shared" si="26"/>
        <v>3813330</v>
      </c>
      <c r="P48" s="304">
        <f t="shared" si="2"/>
        <v>1</v>
      </c>
      <c r="Q48" s="304">
        <f t="shared" si="3"/>
        <v>0</v>
      </c>
    </row>
    <row r="49" spans="1:17" ht="22.5" customHeight="1">
      <c r="A49" s="200"/>
      <c r="B49" s="192"/>
      <c r="C49" s="192"/>
      <c r="D49" s="192">
        <v>1</v>
      </c>
      <c r="E49" s="192"/>
      <c r="F49" s="192"/>
      <c r="G49" s="196" t="s">
        <v>233</v>
      </c>
      <c r="I49" s="78"/>
      <c r="J49" s="78"/>
      <c r="K49" s="304"/>
      <c r="L49" s="221">
        <f>+L50+L52+L54</f>
        <v>3813330</v>
      </c>
      <c r="M49" s="221">
        <f t="shared" ref="M49:O49" si="27">+M50+M52+M54</f>
        <v>3813330</v>
      </c>
      <c r="N49" s="221">
        <f t="shared" si="27"/>
        <v>3813330</v>
      </c>
      <c r="O49" s="221">
        <f t="shared" si="27"/>
        <v>3813330</v>
      </c>
      <c r="P49" s="304">
        <f t="shared" si="2"/>
        <v>1</v>
      </c>
      <c r="Q49" s="304">
        <f t="shared" si="3"/>
        <v>0</v>
      </c>
    </row>
    <row r="50" spans="1:17" ht="27" customHeight="1">
      <c r="A50" s="200"/>
      <c r="B50" s="192"/>
      <c r="C50" s="192"/>
      <c r="D50" s="192"/>
      <c r="E50" s="192">
        <v>546</v>
      </c>
      <c r="F50" s="199"/>
      <c r="G50" s="198" t="s">
        <v>235</v>
      </c>
      <c r="H50" s="206" t="s">
        <v>265</v>
      </c>
      <c r="I50" s="78">
        <v>40</v>
      </c>
      <c r="J50" s="78">
        <v>37</v>
      </c>
      <c r="K50" s="304">
        <f t="shared" si="5"/>
        <v>0.92500000000000004</v>
      </c>
      <c r="L50" s="79">
        <v>2826320</v>
      </c>
      <c r="M50" s="79">
        <v>2826320</v>
      </c>
      <c r="N50" s="79">
        <v>2826320</v>
      </c>
      <c r="O50" s="79">
        <v>2826320</v>
      </c>
      <c r="P50" s="304">
        <f t="shared" si="2"/>
        <v>1</v>
      </c>
      <c r="Q50" s="304">
        <f t="shared" si="3"/>
        <v>0.92500000000000004</v>
      </c>
    </row>
    <row r="51" spans="1:17" s="256" customFormat="1" ht="27" customHeight="1">
      <c r="A51" s="200"/>
      <c r="B51" s="192"/>
      <c r="C51" s="192"/>
      <c r="D51" s="192"/>
      <c r="E51" s="192"/>
      <c r="F51" s="199" t="s">
        <v>234</v>
      </c>
      <c r="G51" s="198" t="s">
        <v>818</v>
      </c>
      <c r="H51" s="206" t="s">
        <v>265</v>
      </c>
      <c r="I51" s="78">
        <v>40</v>
      </c>
      <c r="J51" s="78">
        <v>37</v>
      </c>
      <c r="K51" s="304">
        <f t="shared" ref="K51" si="28">+J51/I51</f>
        <v>0.92500000000000004</v>
      </c>
      <c r="L51" s="79">
        <v>2826320</v>
      </c>
      <c r="M51" s="79">
        <v>2826320</v>
      </c>
      <c r="N51" s="79">
        <v>2826320</v>
      </c>
      <c r="O51" s="79">
        <v>2826320</v>
      </c>
      <c r="P51" s="304"/>
      <c r="Q51" s="304"/>
    </row>
    <row r="52" spans="1:17" ht="27" customHeight="1">
      <c r="A52" s="200"/>
      <c r="B52" s="192"/>
      <c r="C52" s="192"/>
      <c r="D52" s="192"/>
      <c r="E52" s="192">
        <v>547</v>
      </c>
      <c r="F52" s="199"/>
      <c r="G52" s="198" t="s">
        <v>236</v>
      </c>
      <c r="H52" s="206" t="s">
        <v>265</v>
      </c>
      <c r="I52" s="78">
        <v>5</v>
      </c>
      <c r="J52" s="78">
        <v>7</v>
      </c>
      <c r="K52" s="304">
        <f t="shared" si="5"/>
        <v>1.4</v>
      </c>
      <c r="L52" s="79">
        <v>520810</v>
      </c>
      <c r="M52" s="79">
        <v>520810</v>
      </c>
      <c r="N52" s="79">
        <v>520810</v>
      </c>
      <c r="O52" s="79">
        <v>520810</v>
      </c>
      <c r="P52" s="304">
        <f t="shared" si="2"/>
        <v>1</v>
      </c>
      <c r="Q52" s="304">
        <f t="shared" si="3"/>
        <v>1.4</v>
      </c>
    </row>
    <row r="53" spans="1:17" s="256" customFormat="1" ht="27" customHeight="1">
      <c r="A53" s="200"/>
      <c r="B53" s="192"/>
      <c r="C53" s="192"/>
      <c r="D53" s="192"/>
      <c r="E53" s="192"/>
      <c r="F53" s="199" t="s">
        <v>234</v>
      </c>
      <c r="G53" s="198" t="s">
        <v>818</v>
      </c>
      <c r="H53" s="206" t="s">
        <v>265</v>
      </c>
      <c r="I53" s="78">
        <v>5</v>
      </c>
      <c r="J53" s="78">
        <v>7</v>
      </c>
      <c r="K53" s="304">
        <f t="shared" ref="K53" si="29">+J53/I53</f>
        <v>1.4</v>
      </c>
      <c r="L53" s="79">
        <v>520810</v>
      </c>
      <c r="M53" s="79">
        <v>520810</v>
      </c>
      <c r="N53" s="79">
        <v>520810</v>
      </c>
      <c r="O53" s="79">
        <v>520810</v>
      </c>
      <c r="P53" s="304"/>
      <c r="Q53" s="304"/>
    </row>
    <row r="54" spans="1:17" ht="27" customHeight="1">
      <c r="A54" s="200"/>
      <c r="B54" s="192"/>
      <c r="C54" s="192"/>
      <c r="D54" s="192"/>
      <c r="E54" s="192">
        <v>548</v>
      </c>
      <c r="F54" s="199"/>
      <c r="G54" s="198" t="s">
        <v>237</v>
      </c>
      <c r="H54" s="206" t="s">
        <v>265</v>
      </c>
      <c r="I54" s="78">
        <v>7</v>
      </c>
      <c r="J54" s="78">
        <v>8</v>
      </c>
      <c r="K54" s="304">
        <f t="shared" si="5"/>
        <v>1.1428571428571428</v>
      </c>
      <c r="L54" s="79">
        <v>466200</v>
      </c>
      <c r="M54" s="79">
        <v>466200</v>
      </c>
      <c r="N54" s="79">
        <v>466200</v>
      </c>
      <c r="O54" s="79">
        <v>466200</v>
      </c>
      <c r="P54" s="304">
        <f t="shared" si="2"/>
        <v>1</v>
      </c>
      <c r="Q54" s="304">
        <f t="shared" si="3"/>
        <v>1.1428571428571428</v>
      </c>
    </row>
    <row r="55" spans="1:17" ht="27" customHeight="1">
      <c r="A55" s="200"/>
      <c r="B55" s="192"/>
      <c r="C55" s="192"/>
      <c r="D55" s="192"/>
      <c r="E55" s="192"/>
      <c r="F55" s="199" t="s">
        <v>234</v>
      </c>
      <c r="G55" s="198" t="s">
        <v>818</v>
      </c>
      <c r="H55" s="206" t="s">
        <v>265</v>
      </c>
      <c r="I55" s="78">
        <v>7</v>
      </c>
      <c r="J55" s="78">
        <v>8</v>
      </c>
      <c r="K55" s="304">
        <f t="shared" ref="K55" si="30">+J55/I55</f>
        <v>1.1428571428571428</v>
      </c>
      <c r="L55" s="79">
        <v>466200</v>
      </c>
      <c r="M55" s="79">
        <v>466200</v>
      </c>
      <c r="N55" s="79">
        <v>466200</v>
      </c>
      <c r="O55" s="79">
        <v>466200</v>
      </c>
      <c r="P55" s="304"/>
      <c r="Q55" s="304"/>
    </row>
    <row r="56" spans="1:17" ht="30" customHeight="1">
      <c r="A56" s="200"/>
      <c r="B56" s="192"/>
      <c r="C56" s="192">
        <v>9</v>
      </c>
      <c r="D56" s="192"/>
      <c r="E56" s="192"/>
      <c r="F56" s="192"/>
      <c r="G56" s="196" t="s">
        <v>238</v>
      </c>
      <c r="I56" s="78"/>
      <c r="J56" s="78"/>
      <c r="K56" s="304"/>
      <c r="L56" s="221">
        <f>+L57</f>
        <v>216800</v>
      </c>
      <c r="M56" s="221">
        <f t="shared" ref="M56:O56" si="31">+M57</f>
        <v>216800</v>
      </c>
      <c r="N56" s="221">
        <f t="shared" si="31"/>
        <v>216800</v>
      </c>
      <c r="O56" s="221">
        <f t="shared" si="31"/>
        <v>216800</v>
      </c>
      <c r="P56" s="304">
        <f t="shared" si="2"/>
        <v>1</v>
      </c>
      <c r="Q56" s="304">
        <f t="shared" si="3"/>
        <v>0</v>
      </c>
    </row>
    <row r="57" spans="1:17">
      <c r="A57" s="200"/>
      <c r="B57" s="192"/>
      <c r="C57" s="192"/>
      <c r="D57" s="192">
        <v>3</v>
      </c>
      <c r="E57" s="192"/>
      <c r="F57" s="192"/>
      <c r="G57" s="196" t="s">
        <v>239</v>
      </c>
      <c r="I57" s="78"/>
      <c r="J57" s="78"/>
      <c r="K57" s="304"/>
      <c r="L57" s="221">
        <f>+SUM(L58)</f>
        <v>216800</v>
      </c>
      <c r="M57" s="221">
        <f t="shared" ref="M57:O57" si="32">+SUM(M58)</f>
        <v>216800</v>
      </c>
      <c r="N57" s="221">
        <f t="shared" si="32"/>
        <v>216800</v>
      </c>
      <c r="O57" s="221">
        <f t="shared" si="32"/>
        <v>216800</v>
      </c>
      <c r="P57" s="304">
        <f t="shared" si="2"/>
        <v>1</v>
      </c>
      <c r="Q57" s="304">
        <f t="shared" si="3"/>
        <v>0</v>
      </c>
    </row>
    <row r="58" spans="1:17" s="256" customFormat="1" ht="24">
      <c r="A58" s="200"/>
      <c r="B58" s="192"/>
      <c r="C58" s="192"/>
      <c r="D58" s="192"/>
      <c r="E58" s="192">
        <v>552</v>
      </c>
      <c r="F58" s="199"/>
      <c r="G58" s="198" t="s">
        <v>240</v>
      </c>
      <c r="H58" s="206" t="s">
        <v>265</v>
      </c>
      <c r="I58" s="78">
        <v>26</v>
      </c>
      <c r="J58" s="78">
        <v>26</v>
      </c>
      <c r="K58" s="304">
        <f>+J58/I58</f>
        <v>1</v>
      </c>
      <c r="L58" s="79">
        <v>216800</v>
      </c>
      <c r="M58" s="79">
        <v>216800</v>
      </c>
      <c r="N58" s="79">
        <v>216800</v>
      </c>
      <c r="O58" s="79">
        <v>216800</v>
      </c>
      <c r="P58" s="304">
        <f>+M58/L58</f>
        <v>1</v>
      </c>
      <c r="Q58" s="304">
        <f t="shared" si="3"/>
        <v>1</v>
      </c>
    </row>
    <row r="59" spans="1:17" ht="36">
      <c r="A59" s="200"/>
      <c r="B59" s="192"/>
      <c r="C59" s="192"/>
      <c r="D59" s="192"/>
      <c r="E59" s="192"/>
      <c r="F59" s="199" t="s">
        <v>224</v>
      </c>
      <c r="G59" s="198" t="s">
        <v>811</v>
      </c>
      <c r="H59" s="206" t="s">
        <v>265</v>
      </c>
      <c r="I59" s="78">
        <v>26</v>
      </c>
      <c r="J59" s="78">
        <v>26</v>
      </c>
      <c r="K59" s="304">
        <f>+J59/I59</f>
        <v>1</v>
      </c>
      <c r="L59" s="79">
        <v>216800</v>
      </c>
      <c r="M59" s="79">
        <v>216800</v>
      </c>
      <c r="N59" s="79">
        <v>216800</v>
      </c>
      <c r="O59" s="79">
        <v>216800</v>
      </c>
      <c r="P59" s="304"/>
      <c r="Q59" s="304"/>
    </row>
    <row r="60" spans="1:17">
      <c r="A60" s="200"/>
      <c r="B60" s="192"/>
      <c r="C60" s="192"/>
      <c r="D60" s="192"/>
      <c r="E60" s="192">
        <v>553</v>
      </c>
      <c r="F60" s="192"/>
      <c r="G60" s="198" t="s">
        <v>241</v>
      </c>
      <c r="H60" s="206" t="s">
        <v>265</v>
      </c>
      <c r="I60" s="78">
        <v>0</v>
      </c>
      <c r="J60" s="78">
        <v>0</v>
      </c>
      <c r="K60" s="304">
        <v>0</v>
      </c>
      <c r="L60" s="79">
        <v>0</v>
      </c>
      <c r="M60" s="79">
        <v>0</v>
      </c>
      <c r="N60" s="79">
        <v>0</v>
      </c>
      <c r="O60" s="79">
        <v>0</v>
      </c>
      <c r="P60" s="304">
        <v>0</v>
      </c>
      <c r="Q60" s="304">
        <v>0</v>
      </c>
    </row>
    <row r="61" spans="1:17">
      <c r="A61" s="192"/>
      <c r="B61" s="192"/>
      <c r="C61" s="192"/>
      <c r="D61" s="192"/>
      <c r="E61" s="192"/>
      <c r="F61" s="192"/>
      <c r="G61" s="203"/>
      <c r="I61" s="78"/>
      <c r="J61" s="78"/>
      <c r="K61" s="304"/>
      <c r="L61" s="79"/>
      <c r="M61" s="79"/>
      <c r="N61" s="79"/>
      <c r="O61" s="79"/>
      <c r="P61" s="304"/>
      <c r="Q61" s="304"/>
    </row>
    <row r="62" spans="1:17" ht="24">
      <c r="A62" s="192">
        <v>2</v>
      </c>
      <c r="B62" s="192"/>
      <c r="C62" s="192"/>
      <c r="D62" s="192"/>
      <c r="E62" s="192"/>
      <c r="F62" s="192"/>
      <c r="G62" s="196" t="s">
        <v>242</v>
      </c>
      <c r="I62" s="78"/>
      <c r="J62" s="78"/>
      <c r="K62" s="304"/>
      <c r="L62" s="79">
        <f>+L63</f>
        <v>0</v>
      </c>
      <c r="M62" s="79">
        <f t="shared" ref="M62:O65" si="33">+M63</f>
        <v>0</v>
      </c>
      <c r="N62" s="79">
        <f t="shared" si="33"/>
        <v>0</v>
      </c>
      <c r="O62" s="79">
        <f t="shared" si="33"/>
        <v>0</v>
      </c>
      <c r="P62" s="304"/>
      <c r="Q62" s="304"/>
    </row>
    <row r="63" spans="1:17">
      <c r="A63" s="192"/>
      <c r="B63" s="192">
        <v>1</v>
      </c>
      <c r="C63" s="192"/>
      <c r="D63" s="192"/>
      <c r="E63" s="192"/>
      <c r="F63" s="192"/>
      <c r="G63" s="196" t="s">
        <v>200</v>
      </c>
      <c r="I63" s="78"/>
      <c r="J63" s="78"/>
      <c r="K63" s="304"/>
      <c r="L63" s="79">
        <f>+L64</f>
        <v>0</v>
      </c>
      <c r="M63" s="79">
        <f t="shared" si="33"/>
        <v>0</v>
      </c>
      <c r="N63" s="79">
        <f t="shared" si="33"/>
        <v>0</v>
      </c>
      <c r="O63" s="79">
        <f t="shared" si="33"/>
        <v>0</v>
      </c>
      <c r="P63" s="304"/>
      <c r="Q63" s="304"/>
    </row>
    <row r="64" spans="1:17" ht="24">
      <c r="A64" s="192"/>
      <c r="B64" s="192"/>
      <c r="C64" s="192">
        <v>7</v>
      </c>
      <c r="D64" s="192"/>
      <c r="E64" s="192"/>
      <c r="F64" s="192"/>
      <c r="G64" s="196" t="s">
        <v>243</v>
      </c>
      <c r="I64" s="78"/>
      <c r="J64" s="78"/>
      <c r="K64" s="304"/>
      <c r="L64" s="79">
        <f>+L65</f>
        <v>0</v>
      </c>
      <c r="M64" s="79">
        <f t="shared" si="33"/>
        <v>0</v>
      </c>
      <c r="N64" s="79">
        <f t="shared" si="33"/>
        <v>0</v>
      </c>
      <c r="O64" s="79">
        <f t="shared" si="33"/>
        <v>0</v>
      </c>
      <c r="P64" s="304"/>
      <c r="Q64" s="304"/>
    </row>
    <row r="65" spans="1:17">
      <c r="A65" s="192"/>
      <c r="B65" s="192"/>
      <c r="C65" s="192"/>
      <c r="D65" s="192">
        <v>2</v>
      </c>
      <c r="E65" s="192"/>
      <c r="F65" s="192"/>
      <c r="G65" s="196" t="s">
        <v>244</v>
      </c>
      <c r="I65" s="78"/>
      <c r="J65" s="78"/>
      <c r="K65" s="304"/>
      <c r="L65" s="221">
        <f>+L66</f>
        <v>0</v>
      </c>
      <c r="M65" s="221">
        <f t="shared" si="33"/>
        <v>0</v>
      </c>
      <c r="N65" s="221">
        <f t="shared" si="33"/>
        <v>0</v>
      </c>
      <c r="O65" s="221">
        <f t="shared" si="33"/>
        <v>0</v>
      </c>
      <c r="P65" s="304"/>
      <c r="Q65" s="304"/>
    </row>
    <row r="66" spans="1:17" ht="24">
      <c r="A66" s="192"/>
      <c r="B66" s="192"/>
      <c r="C66" s="192"/>
      <c r="D66" s="192"/>
      <c r="E66" s="192">
        <v>301</v>
      </c>
      <c r="F66" s="192"/>
      <c r="G66" s="198" t="s">
        <v>245</v>
      </c>
      <c r="H66" s="206" t="s">
        <v>267</v>
      </c>
      <c r="I66" s="78">
        <v>0</v>
      </c>
      <c r="J66" s="78">
        <v>0</v>
      </c>
      <c r="K66" s="304">
        <v>0</v>
      </c>
      <c r="L66" s="79">
        <v>0</v>
      </c>
      <c r="M66" s="79">
        <v>0</v>
      </c>
      <c r="N66" s="79">
        <v>0</v>
      </c>
      <c r="O66" s="79">
        <v>0</v>
      </c>
      <c r="P66" s="304">
        <v>0</v>
      </c>
      <c r="Q66" s="304">
        <v>0</v>
      </c>
    </row>
    <row r="67" spans="1:17">
      <c r="A67" s="192"/>
      <c r="B67" s="192"/>
      <c r="C67" s="192"/>
      <c r="D67" s="192"/>
      <c r="E67" s="192"/>
      <c r="F67" s="192"/>
      <c r="G67" s="204"/>
      <c r="I67" s="78"/>
      <c r="J67" s="78"/>
      <c r="K67" s="304"/>
      <c r="L67" s="79"/>
      <c r="M67" s="79"/>
      <c r="N67" s="79"/>
      <c r="O67" s="79"/>
      <c r="P67" s="304"/>
      <c r="Q67" s="304"/>
    </row>
    <row r="68" spans="1:17" ht="24">
      <c r="A68" s="192">
        <v>3</v>
      </c>
      <c r="B68" s="192"/>
      <c r="C68" s="192"/>
      <c r="D68" s="192"/>
      <c r="E68" s="192"/>
      <c r="F68" s="192"/>
      <c r="G68" s="196" t="s">
        <v>231</v>
      </c>
      <c r="I68" s="78"/>
      <c r="J68" s="78"/>
      <c r="K68" s="304"/>
      <c r="L68" s="221">
        <f>+L69</f>
        <v>50045594.120000005</v>
      </c>
      <c r="M68" s="221">
        <f t="shared" ref="M68:O68" si="34">+M69</f>
        <v>50045594.120000005</v>
      </c>
      <c r="N68" s="221">
        <f t="shared" si="34"/>
        <v>50044760.640000001</v>
      </c>
      <c r="O68" s="221">
        <f t="shared" si="34"/>
        <v>50044760.640000001</v>
      </c>
      <c r="P68" s="304">
        <f t="shared" si="2"/>
        <v>1</v>
      </c>
      <c r="Q68" s="304">
        <f t="shared" si="3"/>
        <v>0</v>
      </c>
    </row>
    <row r="69" spans="1:17" ht="18" customHeight="1">
      <c r="A69" s="192"/>
      <c r="B69" s="192">
        <v>3</v>
      </c>
      <c r="C69" s="192"/>
      <c r="D69" s="192"/>
      <c r="E69" s="192"/>
      <c r="F69" s="192"/>
      <c r="G69" s="196" t="s">
        <v>246</v>
      </c>
      <c r="I69" s="78"/>
      <c r="J69" s="78"/>
      <c r="K69" s="304"/>
      <c r="L69" s="221">
        <f>+L70+L94</f>
        <v>50045594.120000005</v>
      </c>
      <c r="M69" s="221">
        <f t="shared" ref="M69:O69" si="35">+M70+M94</f>
        <v>50045594.120000005</v>
      </c>
      <c r="N69" s="221">
        <f t="shared" si="35"/>
        <v>50044760.640000001</v>
      </c>
      <c r="O69" s="221">
        <f t="shared" si="35"/>
        <v>50044760.640000001</v>
      </c>
      <c r="P69" s="304">
        <f t="shared" si="2"/>
        <v>1</v>
      </c>
      <c r="Q69" s="304">
        <f t="shared" si="3"/>
        <v>0</v>
      </c>
    </row>
    <row r="70" spans="1:17" ht="24">
      <c r="A70" s="192"/>
      <c r="B70" s="192"/>
      <c r="C70" s="192">
        <v>2</v>
      </c>
      <c r="D70" s="192"/>
      <c r="E70" s="192"/>
      <c r="F70" s="192"/>
      <c r="G70" s="196" t="s">
        <v>232</v>
      </c>
      <c r="I70" s="78"/>
      <c r="J70" s="78"/>
      <c r="K70" s="304"/>
      <c r="L70" s="221">
        <f>+L71</f>
        <v>48519732.490000002</v>
      </c>
      <c r="M70" s="221">
        <f t="shared" ref="M70:O70" si="36">+M71</f>
        <v>48519732.490000002</v>
      </c>
      <c r="N70" s="221">
        <f t="shared" si="36"/>
        <v>48518899.009999998</v>
      </c>
      <c r="O70" s="221">
        <f t="shared" si="36"/>
        <v>48518899.009999998</v>
      </c>
      <c r="P70" s="304">
        <f t="shared" si="2"/>
        <v>1</v>
      </c>
      <c r="Q70" s="304">
        <f t="shared" si="3"/>
        <v>0</v>
      </c>
    </row>
    <row r="71" spans="1:17">
      <c r="A71" s="192"/>
      <c r="B71" s="192"/>
      <c r="C71" s="192"/>
      <c r="D71" s="192">
        <v>1</v>
      </c>
      <c r="E71" s="192"/>
      <c r="F71" s="192"/>
      <c r="G71" s="196" t="s">
        <v>233</v>
      </c>
      <c r="I71" s="78"/>
      <c r="J71" s="78"/>
      <c r="K71" s="304"/>
      <c r="L71" s="221">
        <f>+L76+L77+L82+L86+L88+L89+L92+L93</f>
        <v>48519732.490000002</v>
      </c>
      <c r="M71" s="221">
        <f t="shared" ref="M71:O71" si="37">+M76+M77+M82+M86+M88+M89+M92+M93</f>
        <v>48519732.490000002</v>
      </c>
      <c r="N71" s="221">
        <f t="shared" si="37"/>
        <v>48518899.009999998</v>
      </c>
      <c r="O71" s="221">
        <f t="shared" si="37"/>
        <v>48518899.009999998</v>
      </c>
      <c r="P71" s="304">
        <f t="shared" si="2"/>
        <v>1</v>
      </c>
      <c r="Q71" s="304">
        <f t="shared" si="3"/>
        <v>0</v>
      </c>
    </row>
    <row r="72" spans="1:17" ht="36">
      <c r="A72" s="192"/>
      <c r="B72" s="192"/>
      <c r="C72" s="192"/>
      <c r="D72" s="192"/>
      <c r="E72" s="192">
        <v>352</v>
      </c>
      <c r="F72" s="199"/>
      <c r="G72" s="198" t="s">
        <v>247</v>
      </c>
      <c r="H72" s="206" t="s">
        <v>265</v>
      </c>
      <c r="I72" s="78">
        <v>0</v>
      </c>
      <c r="J72" s="78">
        <v>0</v>
      </c>
      <c r="K72" s="304">
        <v>0</v>
      </c>
      <c r="L72" s="79">
        <v>0</v>
      </c>
      <c r="M72" s="79">
        <v>0</v>
      </c>
      <c r="N72" s="79">
        <v>0</v>
      </c>
      <c r="O72" s="79">
        <v>0</v>
      </c>
      <c r="P72" s="304">
        <v>0</v>
      </c>
      <c r="Q72" s="304">
        <v>0</v>
      </c>
    </row>
    <row r="73" spans="1:17" s="256" customFormat="1" ht="24">
      <c r="A73" s="192"/>
      <c r="B73" s="192"/>
      <c r="C73" s="192"/>
      <c r="D73" s="192"/>
      <c r="E73" s="192"/>
      <c r="F73" s="199" t="s">
        <v>230</v>
      </c>
      <c r="G73" s="198" t="s">
        <v>817</v>
      </c>
      <c r="H73" s="206" t="s">
        <v>265</v>
      </c>
      <c r="I73" s="78">
        <v>0</v>
      </c>
      <c r="J73" s="78">
        <v>0</v>
      </c>
      <c r="K73" s="304">
        <v>0</v>
      </c>
      <c r="L73" s="79">
        <v>0</v>
      </c>
      <c r="M73" s="79">
        <v>0</v>
      </c>
      <c r="N73" s="79">
        <v>0</v>
      </c>
      <c r="O73" s="79">
        <v>0</v>
      </c>
      <c r="P73" s="304">
        <v>0</v>
      </c>
      <c r="Q73" s="304">
        <v>0</v>
      </c>
    </row>
    <row r="74" spans="1:17" ht="24">
      <c r="A74" s="192"/>
      <c r="B74" s="192"/>
      <c r="C74" s="192"/>
      <c r="D74" s="192"/>
      <c r="E74" s="192">
        <v>353</v>
      </c>
      <c r="F74" s="199"/>
      <c r="G74" s="198" t="s">
        <v>248</v>
      </c>
      <c r="H74" s="206" t="s">
        <v>265</v>
      </c>
      <c r="I74" s="78">
        <v>0</v>
      </c>
      <c r="J74" s="78">
        <v>0</v>
      </c>
      <c r="K74" s="304">
        <v>0</v>
      </c>
      <c r="L74" s="79">
        <v>0</v>
      </c>
      <c r="M74" s="79">
        <v>0</v>
      </c>
      <c r="N74" s="79">
        <v>0</v>
      </c>
      <c r="O74" s="79">
        <v>0</v>
      </c>
      <c r="P74" s="304">
        <v>0</v>
      </c>
      <c r="Q74" s="304">
        <v>0</v>
      </c>
    </row>
    <row r="75" spans="1:17" s="256" customFormat="1" ht="30.75" customHeight="1">
      <c r="A75" s="192"/>
      <c r="B75" s="192"/>
      <c r="C75" s="192"/>
      <c r="D75" s="192"/>
      <c r="E75" s="192"/>
      <c r="F75" s="199" t="s">
        <v>230</v>
      </c>
      <c r="G75" s="198" t="s">
        <v>817</v>
      </c>
      <c r="H75" s="206" t="s">
        <v>265</v>
      </c>
      <c r="I75" s="78">
        <v>0</v>
      </c>
      <c r="J75" s="78">
        <v>0</v>
      </c>
      <c r="K75" s="304">
        <v>0</v>
      </c>
      <c r="L75" s="79">
        <v>0</v>
      </c>
      <c r="M75" s="79">
        <v>0</v>
      </c>
      <c r="N75" s="79">
        <v>0</v>
      </c>
      <c r="O75" s="79">
        <v>0</v>
      </c>
      <c r="P75" s="304"/>
      <c r="Q75" s="304"/>
    </row>
    <row r="76" spans="1:17" ht="48">
      <c r="A76" s="192"/>
      <c r="B76" s="192"/>
      <c r="C76" s="192"/>
      <c r="D76" s="192"/>
      <c r="E76" s="192">
        <v>354</v>
      </c>
      <c r="F76" s="199"/>
      <c r="G76" s="198" t="s">
        <v>249</v>
      </c>
      <c r="H76" s="206" t="s">
        <v>265</v>
      </c>
      <c r="I76" s="78">
        <v>46</v>
      </c>
      <c r="J76" s="78">
        <v>47</v>
      </c>
      <c r="K76" s="304">
        <f t="shared" si="5"/>
        <v>1.0217391304347827</v>
      </c>
      <c r="L76" s="79">
        <v>20000000</v>
      </c>
      <c r="M76" s="79">
        <v>20000000</v>
      </c>
      <c r="N76" s="79">
        <v>20000000</v>
      </c>
      <c r="O76" s="79">
        <v>20000000</v>
      </c>
      <c r="P76" s="304">
        <f t="shared" si="2"/>
        <v>1</v>
      </c>
      <c r="Q76" s="304">
        <f t="shared" ref="Q76:Q98" si="38">+K76/P76</f>
        <v>1.0217391304347827</v>
      </c>
    </row>
    <row r="77" spans="1:17" ht="24">
      <c r="A77" s="192"/>
      <c r="B77" s="192"/>
      <c r="C77" s="192"/>
      <c r="D77" s="192"/>
      <c r="E77" s="192"/>
      <c r="F77" s="199" t="s">
        <v>230</v>
      </c>
      <c r="G77" s="198" t="s">
        <v>817</v>
      </c>
      <c r="I77" s="78">
        <v>46</v>
      </c>
      <c r="J77" s="78">
        <v>47</v>
      </c>
      <c r="K77" s="304">
        <f t="shared" si="5"/>
        <v>1.0217391304347827</v>
      </c>
      <c r="L77" s="79">
        <v>2898980</v>
      </c>
      <c r="M77" s="79">
        <v>2898980</v>
      </c>
      <c r="N77" s="79">
        <v>2898980</v>
      </c>
      <c r="O77" s="79">
        <v>2898980</v>
      </c>
      <c r="P77" s="304">
        <f t="shared" si="2"/>
        <v>1</v>
      </c>
      <c r="Q77" s="304">
        <f t="shared" si="38"/>
        <v>1.0217391304347827</v>
      </c>
    </row>
    <row r="78" spans="1:17" ht="24">
      <c r="A78" s="192"/>
      <c r="B78" s="192"/>
      <c r="C78" s="192"/>
      <c r="D78" s="192"/>
      <c r="E78" s="192">
        <v>355</v>
      </c>
      <c r="F78" s="199"/>
      <c r="G78" s="198" t="s">
        <v>250</v>
      </c>
      <c r="H78" s="206" t="s">
        <v>265</v>
      </c>
      <c r="I78" s="78">
        <v>0</v>
      </c>
      <c r="J78" s="78">
        <v>0</v>
      </c>
      <c r="K78" s="304">
        <v>0</v>
      </c>
      <c r="L78" s="79">
        <v>0</v>
      </c>
      <c r="M78" s="79">
        <v>0</v>
      </c>
      <c r="N78" s="79">
        <v>0</v>
      </c>
      <c r="O78" s="79">
        <v>0</v>
      </c>
      <c r="P78" s="304">
        <v>0</v>
      </c>
      <c r="Q78" s="304">
        <v>0</v>
      </c>
    </row>
    <row r="79" spans="1:17" s="256" customFormat="1" ht="30.75" customHeight="1">
      <c r="A79" s="192"/>
      <c r="B79" s="192"/>
      <c r="C79" s="192"/>
      <c r="D79" s="192"/>
      <c r="E79" s="192"/>
      <c r="F79" s="199" t="s">
        <v>230</v>
      </c>
      <c r="G79" s="198" t="s">
        <v>817</v>
      </c>
      <c r="H79" s="206" t="s">
        <v>265</v>
      </c>
      <c r="I79" s="78">
        <v>0</v>
      </c>
      <c r="J79" s="78">
        <v>0</v>
      </c>
      <c r="K79" s="304">
        <v>0</v>
      </c>
      <c r="L79" s="79">
        <v>0</v>
      </c>
      <c r="M79" s="79">
        <v>0</v>
      </c>
      <c r="N79" s="79">
        <v>0</v>
      </c>
      <c r="O79" s="79">
        <v>0</v>
      </c>
      <c r="P79" s="304">
        <v>0</v>
      </c>
      <c r="Q79" s="304">
        <v>0</v>
      </c>
    </row>
    <row r="80" spans="1:17" ht="24">
      <c r="A80" s="192"/>
      <c r="B80" s="192"/>
      <c r="C80" s="192"/>
      <c r="D80" s="192"/>
      <c r="E80" s="192">
        <v>356</v>
      </c>
      <c r="F80" s="199"/>
      <c r="G80" s="198" t="s">
        <v>251</v>
      </c>
      <c r="H80" s="206" t="s">
        <v>265</v>
      </c>
      <c r="I80" s="78">
        <v>0</v>
      </c>
      <c r="J80" s="78">
        <v>0</v>
      </c>
      <c r="K80" s="304">
        <v>0</v>
      </c>
      <c r="L80" s="79">
        <v>0</v>
      </c>
      <c r="M80" s="79">
        <v>0</v>
      </c>
      <c r="N80" s="79">
        <v>0</v>
      </c>
      <c r="O80" s="79">
        <v>0</v>
      </c>
      <c r="P80" s="304">
        <v>0</v>
      </c>
      <c r="Q80" s="304">
        <v>0</v>
      </c>
    </row>
    <row r="81" spans="1:17" s="256" customFormat="1" ht="24">
      <c r="A81" s="192"/>
      <c r="B81" s="192"/>
      <c r="C81" s="192"/>
      <c r="D81" s="192"/>
      <c r="E81" s="192"/>
      <c r="F81" s="199" t="s">
        <v>230</v>
      </c>
      <c r="G81" s="198" t="s">
        <v>817</v>
      </c>
      <c r="H81" s="206" t="s">
        <v>265</v>
      </c>
      <c r="I81" s="78">
        <v>0</v>
      </c>
      <c r="J81" s="78">
        <v>0</v>
      </c>
      <c r="K81" s="304">
        <v>0</v>
      </c>
      <c r="L81" s="79">
        <v>0</v>
      </c>
      <c r="M81" s="79">
        <v>0</v>
      </c>
      <c r="N81" s="79">
        <v>0</v>
      </c>
      <c r="O81" s="79">
        <v>0</v>
      </c>
      <c r="P81" s="304">
        <v>0</v>
      </c>
      <c r="Q81" s="304">
        <v>0</v>
      </c>
    </row>
    <row r="82" spans="1:17" ht="24">
      <c r="A82" s="192"/>
      <c r="B82" s="192"/>
      <c r="C82" s="192"/>
      <c r="D82" s="192"/>
      <c r="E82" s="192">
        <v>357</v>
      </c>
      <c r="F82" s="199"/>
      <c r="G82" s="198" t="s">
        <v>252</v>
      </c>
      <c r="H82" s="206" t="s">
        <v>265</v>
      </c>
      <c r="I82" s="78">
        <v>8</v>
      </c>
      <c r="J82" s="78">
        <v>8</v>
      </c>
      <c r="K82" s="304">
        <f t="shared" si="5"/>
        <v>1</v>
      </c>
      <c r="L82" s="79">
        <v>407700</v>
      </c>
      <c r="M82" s="79">
        <v>407700</v>
      </c>
      <c r="N82" s="79">
        <v>407700</v>
      </c>
      <c r="O82" s="79">
        <v>407700</v>
      </c>
      <c r="P82" s="304">
        <f t="shared" si="2"/>
        <v>1</v>
      </c>
      <c r="Q82" s="304">
        <f t="shared" si="38"/>
        <v>1</v>
      </c>
    </row>
    <row r="83" spans="1:17" s="256" customFormat="1" ht="30" customHeight="1">
      <c r="A83" s="192"/>
      <c r="B83" s="192"/>
      <c r="C83" s="192"/>
      <c r="D83" s="192"/>
      <c r="E83" s="192"/>
      <c r="F83" s="199" t="s">
        <v>230</v>
      </c>
      <c r="G83" s="198" t="s">
        <v>817</v>
      </c>
      <c r="H83" s="206" t="s">
        <v>265</v>
      </c>
      <c r="I83" s="78">
        <v>8</v>
      </c>
      <c r="J83" s="78">
        <v>8</v>
      </c>
      <c r="K83" s="304">
        <f t="shared" ref="K83" si="39">+J83/I83</f>
        <v>1</v>
      </c>
      <c r="L83" s="79">
        <v>407700</v>
      </c>
      <c r="M83" s="79">
        <v>407700</v>
      </c>
      <c r="N83" s="79">
        <v>407700</v>
      </c>
      <c r="O83" s="79">
        <v>407700</v>
      </c>
      <c r="P83" s="304"/>
      <c r="Q83" s="304"/>
    </row>
    <row r="84" spans="1:17" ht="24">
      <c r="A84" s="192"/>
      <c r="B84" s="192"/>
      <c r="C84" s="192"/>
      <c r="D84" s="192"/>
      <c r="E84" s="192">
        <v>358</v>
      </c>
      <c r="F84" s="199"/>
      <c r="G84" s="198" t="s">
        <v>253</v>
      </c>
      <c r="H84" s="206" t="s">
        <v>265</v>
      </c>
      <c r="I84" s="78">
        <v>0</v>
      </c>
      <c r="J84" s="78">
        <v>0</v>
      </c>
      <c r="K84" s="304">
        <v>0</v>
      </c>
      <c r="L84" s="79">
        <v>0</v>
      </c>
      <c r="M84" s="79">
        <v>0</v>
      </c>
      <c r="N84" s="79">
        <v>0</v>
      </c>
      <c r="O84" s="79">
        <v>0</v>
      </c>
      <c r="P84" s="304">
        <v>0</v>
      </c>
      <c r="Q84" s="304">
        <v>0</v>
      </c>
    </row>
    <row r="85" spans="1:17" s="256" customFormat="1" ht="24">
      <c r="A85" s="192"/>
      <c r="B85" s="192"/>
      <c r="C85" s="192"/>
      <c r="D85" s="192"/>
      <c r="E85" s="192"/>
      <c r="F85" s="199" t="s">
        <v>230</v>
      </c>
      <c r="G85" s="198" t="s">
        <v>817</v>
      </c>
      <c r="H85" s="206" t="s">
        <v>265</v>
      </c>
      <c r="I85" s="78">
        <v>0</v>
      </c>
      <c r="J85" s="78">
        <v>0</v>
      </c>
      <c r="K85" s="304">
        <v>0</v>
      </c>
      <c r="L85" s="79">
        <v>0</v>
      </c>
      <c r="M85" s="79">
        <v>0</v>
      </c>
      <c r="N85" s="79">
        <v>0</v>
      </c>
      <c r="O85" s="79">
        <v>0</v>
      </c>
      <c r="P85" s="304">
        <v>0</v>
      </c>
      <c r="Q85" s="304">
        <v>0</v>
      </c>
    </row>
    <row r="86" spans="1:17" ht="24">
      <c r="A86" s="192"/>
      <c r="B86" s="192"/>
      <c r="C86" s="192"/>
      <c r="D86" s="192"/>
      <c r="E86" s="192">
        <v>360</v>
      </c>
      <c r="F86" s="199"/>
      <c r="G86" s="198" t="s">
        <v>254</v>
      </c>
      <c r="H86" s="206" t="s">
        <v>268</v>
      </c>
      <c r="I86" s="359">
        <v>1</v>
      </c>
      <c r="J86" s="359">
        <v>1</v>
      </c>
      <c r="K86" s="304">
        <f t="shared" si="5"/>
        <v>1</v>
      </c>
      <c r="L86" s="79">
        <v>61116.020000000004</v>
      </c>
      <c r="M86" s="79">
        <v>61116.020000000004</v>
      </c>
      <c r="N86" s="79">
        <v>61116.020000000004</v>
      </c>
      <c r="O86" s="79">
        <v>61116.020000000004</v>
      </c>
      <c r="P86" s="304">
        <f t="shared" si="2"/>
        <v>1</v>
      </c>
      <c r="Q86" s="304">
        <f t="shared" si="38"/>
        <v>1</v>
      </c>
    </row>
    <row r="87" spans="1:17" ht="24">
      <c r="A87" s="192"/>
      <c r="B87" s="192"/>
      <c r="C87" s="192"/>
      <c r="D87" s="192"/>
      <c r="E87" s="192"/>
      <c r="F87" s="199" t="s">
        <v>230</v>
      </c>
      <c r="G87" s="198" t="s">
        <v>817</v>
      </c>
      <c r="H87" s="206" t="s">
        <v>268</v>
      </c>
      <c r="I87" s="78">
        <v>0</v>
      </c>
      <c r="J87" s="78">
        <v>0</v>
      </c>
      <c r="K87" s="304">
        <v>0</v>
      </c>
      <c r="L87" s="79">
        <v>0</v>
      </c>
      <c r="M87" s="79">
        <v>0</v>
      </c>
      <c r="N87" s="79">
        <v>0</v>
      </c>
      <c r="O87" s="79">
        <v>0</v>
      </c>
      <c r="P87" s="304">
        <v>0</v>
      </c>
      <c r="Q87" s="304">
        <v>0</v>
      </c>
    </row>
    <row r="88" spans="1:17" ht="36">
      <c r="A88" s="192"/>
      <c r="B88" s="192"/>
      <c r="C88" s="192"/>
      <c r="D88" s="192"/>
      <c r="E88" s="192">
        <v>361</v>
      </c>
      <c r="F88" s="199"/>
      <c r="G88" s="198" t="s">
        <v>255</v>
      </c>
      <c r="H88" s="206" t="s">
        <v>265</v>
      </c>
      <c r="I88" s="78">
        <v>29</v>
      </c>
      <c r="J88" s="78">
        <v>29</v>
      </c>
      <c r="K88" s="304">
        <f t="shared" ref="K88:K98" si="40">+J88/I88</f>
        <v>1</v>
      </c>
      <c r="L88" s="79">
        <v>16509336.300000001</v>
      </c>
      <c r="M88" s="79">
        <v>16509336.300000001</v>
      </c>
      <c r="N88" s="79">
        <v>16509336.300000001</v>
      </c>
      <c r="O88" s="79">
        <v>16509336.300000001</v>
      </c>
      <c r="P88" s="304">
        <f t="shared" ref="P88:P98" si="41">+M88/L88</f>
        <v>1</v>
      </c>
      <c r="Q88" s="304">
        <f t="shared" si="38"/>
        <v>1</v>
      </c>
    </row>
    <row r="89" spans="1:17" ht="24">
      <c r="A89" s="192"/>
      <c r="B89" s="192"/>
      <c r="C89" s="192"/>
      <c r="D89" s="192"/>
      <c r="E89" s="192"/>
      <c r="F89" s="199" t="s">
        <v>230</v>
      </c>
      <c r="G89" s="198" t="s">
        <v>817</v>
      </c>
      <c r="H89" s="206" t="s">
        <v>265</v>
      </c>
      <c r="I89" s="78">
        <v>29</v>
      </c>
      <c r="J89" s="78">
        <v>29</v>
      </c>
      <c r="K89" s="304">
        <f t="shared" si="40"/>
        <v>1</v>
      </c>
      <c r="L89" s="79">
        <v>1495415</v>
      </c>
      <c r="M89" s="79">
        <v>1495415</v>
      </c>
      <c r="N89" s="79">
        <v>1495415</v>
      </c>
      <c r="O89" s="79">
        <v>1495415</v>
      </c>
      <c r="P89" s="304">
        <f t="shared" si="41"/>
        <v>1</v>
      </c>
      <c r="Q89" s="304">
        <f t="shared" si="38"/>
        <v>1</v>
      </c>
    </row>
    <row r="90" spans="1:17" ht="36">
      <c r="A90" s="192"/>
      <c r="B90" s="192"/>
      <c r="C90" s="192"/>
      <c r="D90" s="192"/>
      <c r="E90" s="192">
        <v>363</v>
      </c>
      <c r="F90" s="199"/>
      <c r="G90" s="198" t="s">
        <v>256</v>
      </c>
      <c r="H90" s="206" t="s">
        <v>265</v>
      </c>
      <c r="I90" s="78">
        <v>0</v>
      </c>
      <c r="J90" s="78">
        <v>0</v>
      </c>
      <c r="K90" s="304">
        <v>0</v>
      </c>
      <c r="L90" s="79">
        <v>0</v>
      </c>
      <c r="M90" s="79">
        <v>0</v>
      </c>
      <c r="N90" s="79">
        <v>0</v>
      </c>
      <c r="O90" s="79">
        <v>0</v>
      </c>
      <c r="P90" s="304">
        <v>0</v>
      </c>
      <c r="Q90" s="304">
        <v>0</v>
      </c>
    </row>
    <row r="91" spans="1:17" s="256" customFormat="1" ht="28.5" customHeight="1">
      <c r="A91" s="192"/>
      <c r="B91" s="192"/>
      <c r="C91" s="192"/>
      <c r="D91" s="192"/>
      <c r="E91" s="192"/>
      <c r="F91" s="199" t="s">
        <v>230</v>
      </c>
      <c r="G91" s="198" t="s">
        <v>817</v>
      </c>
      <c r="H91" s="206" t="s">
        <v>265</v>
      </c>
      <c r="I91" s="78">
        <v>0</v>
      </c>
      <c r="J91" s="78">
        <v>0</v>
      </c>
      <c r="K91" s="304">
        <v>0</v>
      </c>
      <c r="L91" s="79">
        <v>0</v>
      </c>
      <c r="M91" s="79">
        <v>0</v>
      </c>
      <c r="N91" s="79">
        <v>0</v>
      </c>
      <c r="O91" s="79">
        <v>0</v>
      </c>
      <c r="P91" s="304">
        <v>0</v>
      </c>
      <c r="Q91" s="304">
        <v>0</v>
      </c>
    </row>
    <row r="92" spans="1:17" ht="36">
      <c r="A92" s="192"/>
      <c r="B92" s="192"/>
      <c r="C92" s="192"/>
      <c r="D92" s="192"/>
      <c r="E92" s="192">
        <v>364</v>
      </c>
      <c r="F92" s="192"/>
      <c r="G92" s="198" t="s">
        <v>257</v>
      </c>
      <c r="H92" s="206" t="s">
        <v>265</v>
      </c>
      <c r="I92" s="361">
        <v>10</v>
      </c>
      <c r="J92" s="361">
        <v>11</v>
      </c>
      <c r="K92" s="304">
        <f t="shared" si="40"/>
        <v>1.1000000000000001</v>
      </c>
      <c r="L92" s="79">
        <v>5865320.1699999999</v>
      </c>
      <c r="M92" s="79">
        <v>5865320.1699999999</v>
      </c>
      <c r="N92" s="79">
        <v>5864486.6899999995</v>
      </c>
      <c r="O92" s="79">
        <v>5864486.6899999995</v>
      </c>
      <c r="P92" s="304">
        <f t="shared" si="41"/>
        <v>1</v>
      </c>
      <c r="Q92" s="304">
        <f t="shared" si="38"/>
        <v>1.1000000000000001</v>
      </c>
    </row>
    <row r="93" spans="1:17" ht="48">
      <c r="A93" s="192"/>
      <c r="B93" s="192"/>
      <c r="C93" s="192"/>
      <c r="D93" s="192"/>
      <c r="E93" s="192"/>
      <c r="F93" s="192" t="s">
        <v>211</v>
      </c>
      <c r="G93" s="198" t="s">
        <v>814</v>
      </c>
      <c r="H93" s="206" t="s">
        <v>265</v>
      </c>
      <c r="I93" s="361">
        <v>10</v>
      </c>
      <c r="J93" s="361">
        <v>11</v>
      </c>
      <c r="K93" s="304">
        <f t="shared" si="40"/>
        <v>1.1000000000000001</v>
      </c>
      <c r="L93" s="79">
        <v>1281865</v>
      </c>
      <c r="M93" s="79">
        <v>1281865</v>
      </c>
      <c r="N93" s="79">
        <v>1281865</v>
      </c>
      <c r="O93" s="79">
        <v>1281865</v>
      </c>
      <c r="P93" s="304">
        <f t="shared" si="41"/>
        <v>1</v>
      </c>
      <c r="Q93" s="304">
        <f t="shared" si="38"/>
        <v>1.1000000000000001</v>
      </c>
    </row>
    <row r="94" spans="1:17" ht="20.25" customHeight="1">
      <c r="A94" s="192"/>
      <c r="B94" s="192"/>
      <c r="C94" s="192">
        <v>7</v>
      </c>
      <c r="D94" s="192"/>
      <c r="E94" s="192"/>
      <c r="F94" s="192"/>
      <c r="G94" s="196" t="s">
        <v>258</v>
      </c>
      <c r="I94" s="78"/>
      <c r="J94" s="78"/>
      <c r="K94" s="304"/>
      <c r="L94" s="221">
        <f>+L95</f>
        <v>1525861.63</v>
      </c>
      <c r="M94" s="221">
        <f t="shared" ref="M94:O94" si="42">+M95</f>
        <v>1525861.63</v>
      </c>
      <c r="N94" s="221">
        <f t="shared" si="42"/>
        <v>1525861.63</v>
      </c>
      <c r="O94" s="221">
        <f t="shared" si="42"/>
        <v>1525861.63</v>
      </c>
      <c r="P94" s="304">
        <f t="shared" si="41"/>
        <v>1</v>
      </c>
      <c r="Q94" s="304">
        <f t="shared" si="38"/>
        <v>0</v>
      </c>
    </row>
    <row r="95" spans="1:17" ht="19.5" customHeight="1">
      <c r="A95" s="192"/>
      <c r="B95" s="192"/>
      <c r="C95" s="192"/>
      <c r="D95" s="192">
        <v>1</v>
      </c>
      <c r="E95" s="192"/>
      <c r="F95" s="192"/>
      <c r="G95" s="196" t="s">
        <v>258</v>
      </c>
      <c r="I95" s="78"/>
      <c r="J95" s="78"/>
      <c r="K95" s="304"/>
      <c r="L95" s="221">
        <f>+L96+L98</f>
        <v>1525861.63</v>
      </c>
      <c r="M95" s="221">
        <f t="shared" ref="M95:O95" si="43">+M96+M98</f>
        <v>1525861.63</v>
      </c>
      <c r="N95" s="221">
        <f t="shared" si="43"/>
        <v>1525861.63</v>
      </c>
      <c r="O95" s="221">
        <f t="shared" si="43"/>
        <v>1525861.63</v>
      </c>
      <c r="P95" s="304">
        <f t="shared" si="41"/>
        <v>1</v>
      </c>
      <c r="Q95" s="304">
        <f t="shared" si="38"/>
        <v>0</v>
      </c>
    </row>
    <row r="96" spans="1:17" ht="36">
      <c r="A96" s="192"/>
      <c r="B96" s="192"/>
      <c r="C96" s="192"/>
      <c r="D96" s="192"/>
      <c r="E96" s="192">
        <v>372</v>
      </c>
      <c r="G96" s="198" t="s">
        <v>259</v>
      </c>
      <c r="H96" s="206" t="s">
        <v>269</v>
      </c>
      <c r="I96" s="78">
        <v>7</v>
      </c>
      <c r="J96" s="78">
        <v>7</v>
      </c>
      <c r="K96" s="304">
        <f t="shared" si="40"/>
        <v>1</v>
      </c>
      <c r="L96" s="79">
        <v>1005421.63</v>
      </c>
      <c r="M96" s="79">
        <v>1005421.63</v>
      </c>
      <c r="N96" s="79">
        <v>1005421.63</v>
      </c>
      <c r="O96" s="79">
        <v>1005421.63</v>
      </c>
      <c r="P96" s="304">
        <f t="shared" si="41"/>
        <v>1</v>
      </c>
      <c r="Q96" s="304">
        <f t="shared" si="38"/>
        <v>1</v>
      </c>
    </row>
    <row r="97" spans="1:17" s="256" customFormat="1" ht="48">
      <c r="A97" s="192"/>
      <c r="B97" s="192"/>
      <c r="C97" s="192"/>
      <c r="D97" s="192"/>
      <c r="E97" s="192"/>
      <c r="F97" s="192" t="s">
        <v>211</v>
      </c>
      <c r="G97" s="198" t="s">
        <v>814</v>
      </c>
      <c r="H97" s="206" t="s">
        <v>269</v>
      </c>
      <c r="I97" s="78">
        <v>7</v>
      </c>
      <c r="J97" s="78">
        <v>7</v>
      </c>
      <c r="K97" s="304">
        <f t="shared" ref="K97" si="44">+J97/I97</f>
        <v>1</v>
      </c>
      <c r="L97" s="79">
        <v>1005421.63</v>
      </c>
      <c r="M97" s="79">
        <v>1005421.63</v>
      </c>
      <c r="N97" s="79">
        <v>1005421.63</v>
      </c>
      <c r="O97" s="79">
        <v>1005421.63</v>
      </c>
      <c r="P97" s="304">
        <f t="shared" ref="P97" si="45">+M97/L97</f>
        <v>1</v>
      </c>
      <c r="Q97" s="304">
        <f t="shared" ref="Q97" si="46">+K97/P97</f>
        <v>1</v>
      </c>
    </row>
    <row r="98" spans="1:17">
      <c r="A98" s="192"/>
      <c r="B98" s="192"/>
      <c r="C98" s="192"/>
      <c r="D98" s="192"/>
      <c r="E98" s="192">
        <v>373</v>
      </c>
      <c r="G98" s="198" t="s">
        <v>261</v>
      </c>
      <c r="H98" s="206" t="s">
        <v>265</v>
      </c>
      <c r="I98" s="78">
        <v>18</v>
      </c>
      <c r="J98" s="78">
        <v>18</v>
      </c>
      <c r="K98" s="304">
        <f t="shared" si="40"/>
        <v>1</v>
      </c>
      <c r="L98" s="79">
        <v>520440</v>
      </c>
      <c r="M98" s="79">
        <v>520440</v>
      </c>
      <c r="N98" s="79">
        <v>520440</v>
      </c>
      <c r="O98" s="79">
        <v>520440</v>
      </c>
      <c r="P98" s="304">
        <f t="shared" si="41"/>
        <v>1</v>
      </c>
      <c r="Q98" s="304">
        <f t="shared" si="38"/>
        <v>1</v>
      </c>
    </row>
    <row r="99" spans="1:17" ht="24">
      <c r="A99" s="192"/>
      <c r="B99" s="192"/>
      <c r="C99" s="192"/>
      <c r="D99" s="192"/>
      <c r="E99" s="192"/>
      <c r="F99" s="192" t="s">
        <v>260</v>
      </c>
      <c r="G99" s="198" t="s">
        <v>819</v>
      </c>
      <c r="H99" s="206" t="s">
        <v>265</v>
      </c>
      <c r="I99" s="78">
        <v>18</v>
      </c>
      <c r="J99" s="78">
        <v>18</v>
      </c>
      <c r="K99" s="304">
        <f t="shared" ref="K99" si="47">+J99/I99</f>
        <v>1</v>
      </c>
      <c r="L99" s="79">
        <v>520440</v>
      </c>
      <c r="M99" s="79">
        <v>520440</v>
      </c>
      <c r="N99" s="79">
        <v>520440</v>
      </c>
      <c r="O99" s="79">
        <v>520440</v>
      </c>
      <c r="P99" s="304">
        <f t="shared" ref="P99" si="48">+M99/L99</f>
        <v>1</v>
      </c>
      <c r="Q99" s="304">
        <f t="shared" ref="Q99" si="49">+K99/P99</f>
        <v>1</v>
      </c>
    </row>
    <row r="100" spans="1:17" ht="27" customHeight="1">
      <c r="A100" s="192"/>
      <c r="B100" s="192"/>
      <c r="C100" s="192"/>
      <c r="D100" s="192"/>
      <c r="E100" s="192">
        <v>374</v>
      </c>
      <c r="G100" s="198" t="s">
        <v>262</v>
      </c>
      <c r="H100" s="206" t="s">
        <v>264</v>
      </c>
      <c r="I100" s="78">
        <v>0</v>
      </c>
      <c r="J100" s="78">
        <v>0</v>
      </c>
      <c r="K100" s="304">
        <v>0</v>
      </c>
      <c r="L100" s="79">
        <v>0</v>
      </c>
      <c r="M100" s="79">
        <v>0</v>
      </c>
      <c r="N100" s="79">
        <v>0</v>
      </c>
      <c r="O100" s="79">
        <v>0</v>
      </c>
      <c r="P100" s="304">
        <v>0</v>
      </c>
      <c r="Q100" s="304">
        <v>0</v>
      </c>
    </row>
    <row r="101" spans="1:17" s="256" customFormat="1" ht="27" customHeight="1">
      <c r="A101" s="192"/>
      <c r="B101" s="192"/>
      <c r="C101" s="192"/>
      <c r="D101" s="192"/>
      <c r="E101" s="192"/>
      <c r="F101" s="199" t="s">
        <v>230</v>
      </c>
      <c r="G101" s="198" t="s">
        <v>817</v>
      </c>
      <c r="H101" s="206" t="s">
        <v>264</v>
      </c>
      <c r="I101" s="78">
        <v>0</v>
      </c>
      <c r="J101" s="78">
        <v>0</v>
      </c>
      <c r="K101" s="304">
        <v>0</v>
      </c>
      <c r="L101" s="79">
        <v>0</v>
      </c>
      <c r="M101" s="79">
        <v>0</v>
      </c>
      <c r="N101" s="79">
        <v>0</v>
      </c>
      <c r="O101" s="79">
        <v>0</v>
      </c>
      <c r="P101" s="304">
        <v>0</v>
      </c>
      <c r="Q101" s="304">
        <v>0</v>
      </c>
    </row>
    <row r="102" spans="1:17" ht="36">
      <c r="A102" s="192"/>
      <c r="B102" s="192"/>
      <c r="C102" s="192"/>
      <c r="D102" s="192"/>
      <c r="E102" s="192">
        <v>375</v>
      </c>
      <c r="G102" s="198" t="s">
        <v>263</v>
      </c>
      <c r="H102" s="209" t="s">
        <v>270</v>
      </c>
      <c r="I102" s="78">
        <v>0</v>
      </c>
      <c r="J102" s="78">
        <v>0</v>
      </c>
      <c r="K102" s="304">
        <v>0</v>
      </c>
      <c r="L102" s="79">
        <v>0</v>
      </c>
      <c r="M102" s="79">
        <v>0</v>
      </c>
      <c r="N102" s="79">
        <v>0</v>
      </c>
      <c r="O102" s="79">
        <v>0</v>
      </c>
      <c r="P102" s="304">
        <v>0</v>
      </c>
      <c r="Q102" s="304">
        <v>0</v>
      </c>
    </row>
    <row r="103" spans="1:17" ht="24">
      <c r="A103" s="205"/>
      <c r="B103" s="192"/>
      <c r="C103" s="192"/>
      <c r="D103" s="192"/>
      <c r="E103" s="192"/>
      <c r="F103" s="199" t="s">
        <v>230</v>
      </c>
      <c r="G103" s="198" t="s">
        <v>817</v>
      </c>
      <c r="H103" s="209" t="s">
        <v>270</v>
      </c>
      <c r="I103" s="78">
        <v>0</v>
      </c>
      <c r="J103" s="78">
        <v>0</v>
      </c>
      <c r="K103" s="304">
        <v>0</v>
      </c>
      <c r="L103" s="79">
        <v>0</v>
      </c>
      <c r="M103" s="79">
        <v>0</v>
      </c>
      <c r="N103" s="79">
        <v>0</v>
      </c>
      <c r="O103" s="79">
        <v>0</v>
      </c>
      <c r="P103" s="304">
        <v>0</v>
      </c>
      <c r="Q103" s="304">
        <v>0</v>
      </c>
    </row>
    <row r="104" spans="1:17" ht="29.25" customHeight="1">
      <c r="A104" s="56"/>
      <c r="B104" s="61"/>
      <c r="C104" s="61"/>
      <c r="D104" s="61"/>
      <c r="E104" s="61"/>
      <c r="F104" s="61"/>
      <c r="G104" s="360" t="s">
        <v>74</v>
      </c>
      <c r="H104" s="208"/>
      <c r="I104" s="80"/>
      <c r="J104" s="80"/>
      <c r="K104" s="305"/>
      <c r="L104" s="223">
        <f>+L68+L62+L8</f>
        <v>92610516.010000005</v>
      </c>
      <c r="M104" s="223">
        <f>+M68+M62+M8</f>
        <v>92610516.010000005</v>
      </c>
      <c r="N104" s="223">
        <f>+N68+N62+N8</f>
        <v>92609682.530000001</v>
      </c>
      <c r="O104" s="223">
        <f>+O68+O62+O8</f>
        <v>92609682.530000001</v>
      </c>
      <c r="P104" s="305"/>
      <c r="Q104" s="61"/>
    </row>
    <row r="105" spans="1:17" ht="45" customHeight="1">
      <c r="A105" s="444" t="s">
        <v>823</v>
      </c>
      <c r="B105" s="444"/>
      <c r="C105" s="444"/>
      <c r="D105" s="444"/>
      <c r="E105" s="444"/>
      <c r="F105" s="444"/>
      <c r="G105" s="444"/>
      <c r="H105" s="444"/>
      <c r="I105" s="444"/>
      <c r="J105" s="444"/>
      <c r="K105" s="444"/>
      <c r="L105" s="444"/>
      <c r="M105" s="444"/>
      <c r="N105" s="444"/>
      <c r="O105" s="444"/>
      <c r="P105" s="444"/>
      <c r="Q105" s="444"/>
    </row>
    <row r="106" spans="1:17" ht="34.5" customHeight="1">
      <c r="A106" s="448" t="s">
        <v>825</v>
      </c>
      <c r="B106" s="448"/>
      <c r="C106" s="448"/>
      <c r="D106" s="448"/>
      <c r="E106" s="448"/>
      <c r="F106" s="448"/>
      <c r="G106" s="448"/>
      <c r="H106" s="448"/>
      <c r="I106" s="448"/>
      <c r="J106" s="448"/>
      <c r="K106" s="448"/>
      <c r="L106" s="448"/>
      <c r="M106" s="448"/>
      <c r="N106" s="448"/>
      <c r="O106" s="448"/>
      <c r="P106" s="448"/>
      <c r="Q106" s="448"/>
    </row>
    <row r="111" spans="1:17">
      <c r="N111" s="224"/>
    </row>
  </sheetData>
  <autoFilter ref="A5:Q60">
    <filterColumn colId="8" showButton="0"/>
  </autoFilter>
  <mergeCells count="19">
    <mergeCell ref="A1:Q1"/>
    <mergeCell ref="A3:Q3"/>
    <mergeCell ref="A4:Q4"/>
    <mergeCell ref="L6:O6"/>
    <mergeCell ref="B5:B7"/>
    <mergeCell ref="E5:E7"/>
    <mergeCell ref="Q6:Q7"/>
    <mergeCell ref="H5:H7"/>
    <mergeCell ref="D5:D7"/>
    <mergeCell ref="F5:F7"/>
    <mergeCell ref="G5:G7"/>
    <mergeCell ref="P6:P7"/>
    <mergeCell ref="K6:K7"/>
    <mergeCell ref="C5:C7"/>
    <mergeCell ref="A105:Q105"/>
    <mergeCell ref="I5:J5"/>
    <mergeCell ref="I6:J6"/>
    <mergeCell ref="A106:Q106"/>
    <mergeCell ref="A5:A7"/>
  </mergeCells>
  <phoneticPr fontId="0" type="noConversion"/>
  <printOptions horizontalCentered="1"/>
  <pageMargins left="0.39370078740157483" right="0.39370078740157483" top="1.6535433070866143" bottom="0.47244094488188981" header="0.19685039370078741" footer="0.19685039370078741"/>
  <pageSetup scale="70" orientation="landscape" r:id="rId1"/>
  <headerFooter scaleWithDoc="0">
    <oddHeader>&amp;C&amp;G</oddHeader>
    <oddFooter>&amp;C&amp;G</oddFooter>
  </headerFooter>
  <rowBreaks count="3" manualBreakCount="3">
    <brk id="21" max="16" man="1"/>
    <brk id="35" max="16" man="1"/>
    <brk id="52" max="16" man="1"/>
  </rowBreaks>
  <ignoredErrors>
    <ignoredError sqref="H9:J9 H11:J11 H10:J10"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topLeftCell="A34" workbookViewId="0">
      <selection activeCell="K5" sqref="K5"/>
    </sheetView>
  </sheetViews>
  <sheetFormatPr baseColWidth="10" defaultRowHeight="13.5"/>
  <cols>
    <col min="1" max="1" width="6.7109375" style="1" customWidth="1"/>
    <col min="2" max="3" width="3.42578125" style="1" customWidth="1"/>
    <col min="4" max="4" width="4.5703125" style="1" customWidth="1"/>
    <col min="5" max="5" width="3.7109375" style="1" customWidth="1"/>
    <col min="6" max="6" width="47" style="1" customWidth="1"/>
    <col min="7" max="7" width="110.42578125" style="1" customWidth="1"/>
    <col min="8" max="16384" width="11.42578125" style="1"/>
  </cols>
  <sheetData>
    <row r="1" spans="1:7" ht="35.1" customHeight="1">
      <c r="A1" s="414" t="s">
        <v>82</v>
      </c>
      <c r="B1" s="415"/>
      <c r="C1" s="415"/>
      <c r="D1" s="415"/>
      <c r="E1" s="415"/>
      <c r="F1" s="415"/>
      <c r="G1" s="416"/>
    </row>
    <row r="2" spans="1:7" ht="6" customHeight="1">
      <c r="G2" s="96"/>
    </row>
    <row r="3" spans="1:7" ht="20.100000000000001" customHeight="1">
      <c r="A3" s="417" t="s">
        <v>195</v>
      </c>
      <c r="B3" s="418"/>
      <c r="C3" s="418"/>
      <c r="D3" s="418"/>
      <c r="E3" s="418"/>
      <c r="F3" s="418"/>
      <c r="G3" s="419"/>
    </row>
    <row r="4" spans="1:7" ht="20.100000000000001" customHeight="1">
      <c r="A4" s="417" t="s">
        <v>196</v>
      </c>
      <c r="B4" s="418"/>
      <c r="C4" s="418"/>
      <c r="D4" s="418"/>
      <c r="E4" s="418"/>
      <c r="F4" s="418"/>
      <c r="G4" s="419"/>
    </row>
    <row r="5" spans="1:7" ht="34.15" customHeight="1">
      <c r="A5" s="412" t="s">
        <v>80</v>
      </c>
      <c r="B5" s="412" t="s">
        <v>38</v>
      </c>
      <c r="C5" s="412" t="s">
        <v>36</v>
      </c>
      <c r="D5" s="412" t="s">
        <v>37</v>
      </c>
      <c r="E5" s="412" t="s">
        <v>7</v>
      </c>
      <c r="F5" s="412" t="s">
        <v>8</v>
      </c>
      <c r="G5" s="412" t="s">
        <v>128</v>
      </c>
    </row>
    <row r="6" spans="1:7" ht="20.45" customHeight="1">
      <c r="A6" s="413"/>
      <c r="B6" s="413"/>
      <c r="C6" s="413"/>
      <c r="D6" s="413"/>
      <c r="E6" s="413"/>
      <c r="F6" s="413"/>
      <c r="G6" s="413"/>
    </row>
    <row r="7" spans="1:7" s="60" customFormat="1" ht="15" customHeight="1">
      <c r="A7" s="192">
        <v>1</v>
      </c>
      <c r="B7" s="193"/>
      <c r="C7" s="193"/>
      <c r="D7" s="193"/>
      <c r="E7" s="194"/>
      <c r="F7" s="196" t="s">
        <v>199</v>
      </c>
      <c r="G7" s="306"/>
    </row>
    <row r="8" spans="1:7" s="60" customFormat="1" ht="15" customHeight="1">
      <c r="A8" s="193"/>
      <c r="B8" s="192">
        <v>1</v>
      </c>
      <c r="C8" s="192"/>
      <c r="D8" s="192"/>
      <c r="E8" s="192"/>
      <c r="F8" s="196" t="s">
        <v>200</v>
      </c>
      <c r="G8" s="309"/>
    </row>
    <row r="9" spans="1:7" s="60" customFormat="1" ht="15" customHeight="1">
      <c r="A9" s="193"/>
      <c r="B9" s="192"/>
      <c r="C9" s="192">
        <v>2</v>
      </c>
      <c r="D9" s="192"/>
      <c r="E9" s="192"/>
      <c r="F9" s="196" t="s">
        <v>201</v>
      </c>
      <c r="G9" s="309"/>
    </row>
    <row r="10" spans="1:7" s="60" customFormat="1" ht="15" customHeight="1">
      <c r="A10" s="193"/>
      <c r="B10" s="192"/>
      <c r="C10" s="192"/>
      <c r="D10" s="192">
        <v>4</v>
      </c>
      <c r="E10" s="192"/>
      <c r="F10" s="196" t="s">
        <v>202</v>
      </c>
      <c r="G10" s="309"/>
    </row>
    <row r="11" spans="1:7" s="60" customFormat="1" ht="38.25" customHeight="1">
      <c r="A11" s="197"/>
      <c r="B11" s="192"/>
      <c r="C11" s="192"/>
      <c r="D11" s="192"/>
      <c r="E11" s="192">
        <v>336</v>
      </c>
      <c r="F11" s="198" t="s">
        <v>207</v>
      </c>
      <c r="G11" s="310" t="s">
        <v>483</v>
      </c>
    </row>
    <row r="12" spans="1:7" s="60" customFormat="1" ht="15" customHeight="1">
      <c r="A12" s="200"/>
      <c r="B12" s="192">
        <v>2</v>
      </c>
      <c r="C12" s="192"/>
      <c r="D12" s="192"/>
      <c r="E12" s="192"/>
      <c r="F12" s="196" t="s">
        <v>208</v>
      </c>
      <c r="G12" s="309"/>
    </row>
    <row r="13" spans="1:7" s="60" customFormat="1" ht="15" customHeight="1">
      <c r="A13" s="194"/>
      <c r="B13" s="192"/>
      <c r="C13" s="192">
        <v>6</v>
      </c>
      <c r="D13" s="192"/>
      <c r="E13" s="192"/>
      <c r="F13" s="196" t="s">
        <v>209</v>
      </c>
      <c r="G13" s="309"/>
    </row>
    <row r="14" spans="1:7" s="60" customFormat="1" ht="15" customHeight="1">
      <c r="A14" s="194"/>
      <c r="B14" s="192"/>
      <c r="C14" s="192"/>
      <c r="D14" s="192">
        <v>5</v>
      </c>
      <c r="E14" s="192"/>
      <c r="F14" s="196" t="s">
        <v>210</v>
      </c>
      <c r="G14" s="309"/>
    </row>
    <row r="15" spans="1:7" s="60" customFormat="1" ht="36.75" customHeight="1">
      <c r="A15" s="194"/>
      <c r="B15" s="192"/>
      <c r="C15" s="192"/>
      <c r="D15" s="192"/>
      <c r="E15" s="192">
        <v>475</v>
      </c>
      <c r="F15" s="198" t="s">
        <v>212</v>
      </c>
      <c r="G15" s="312" t="s">
        <v>830</v>
      </c>
    </row>
    <row r="16" spans="1:7" s="60" customFormat="1" ht="15" customHeight="1">
      <c r="A16" s="194"/>
      <c r="B16" s="192"/>
      <c r="C16" s="192"/>
      <c r="D16" s="192"/>
      <c r="E16" s="192"/>
      <c r="F16" s="196"/>
      <c r="G16" s="309"/>
    </row>
    <row r="17" spans="1:7" s="60" customFormat="1" ht="15" customHeight="1">
      <c r="A17" s="194"/>
      <c r="B17" s="192"/>
      <c r="C17" s="192"/>
      <c r="D17" s="192">
        <v>8</v>
      </c>
      <c r="E17" s="192"/>
      <c r="F17" s="196" t="s">
        <v>219</v>
      </c>
      <c r="G17" s="309"/>
    </row>
    <row r="18" spans="1:7" s="60" customFormat="1" ht="32.25" customHeight="1">
      <c r="A18" s="200"/>
      <c r="B18" s="192"/>
      <c r="C18" s="192"/>
      <c r="D18" s="192"/>
      <c r="E18" s="192">
        <v>487</v>
      </c>
      <c r="F18" s="198" t="s">
        <v>222</v>
      </c>
      <c r="G18" s="310" t="s">
        <v>484</v>
      </c>
    </row>
    <row r="19" spans="1:7" s="60" customFormat="1" ht="27" customHeight="1">
      <c r="A19" s="200"/>
      <c r="B19" s="192"/>
      <c r="C19" s="192"/>
      <c r="D19" s="192"/>
      <c r="E19" s="192">
        <v>488</v>
      </c>
      <c r="F19" s="198" t="s">
        <v>223</v>
      </c>
      <c r="G19" s="310" t="s">
        <v>485</v>
      </c>
    </row>
    <row r="20" spans="1:7" s="60" customFormat="1" ht="30" customHeight="1">
      <c r="A20" s="200"/>
      <c r="B20" s="192"/>
      <c r="C20" s="192"/>
      <c r="D20" s="192"/>
      <c r="E20" s="192">
        <v>489</v>
      </c>
      <c r="F20" s="198" t="s">
        <v>225</v>
      </c>
      <c r="G20" s="310" t="s">
        <v>486</v>
      </c>
    </row>
    <row r="21" spans="1:7" ht="24">
      <c r="A21" s="200"/>
      <c r="B21" s="192"/>
      <c r="C21" s="192"/>
      <c r="D21" s="192"/>
      <c r="E21" s="192">
        <v>491</v>
      </c>
      <c r="F21" s="198" t="s">
        <v>226</v>
      </c>
      <c r="G21" s="310" t="s">
        <v>487</v>
      </c>
    </row>
    <row r="22" spans="1:7" ht="36" customHeight="1">
      <c r="A22" s="200"/>
      <c r="B22" s="192"/>
      <c r="C22" s="192"/>
      <c r="D22" s="192"/>
      <c r="E22" s="192">
        <v>498</v>
      </c>
      <c r="F22" s="198" t="s">
        <v>227</v>
      </c>
      <c r="G22" s="310" t="s">
        <v>488</v>
      </c>
    </row>
    <row r="23" spans="1:7">
      <c r="A23" s="194"/>
      <c r="B23" s="192"/>
      <c r="C23" s="192"/>
      <c r="D23" s="192"/>
      <c r="E23" s="192"/>
      <c r="F23" s="201"/>
      <c r="G23" s="310"/>
    </row>
    <row r="24" spans="1:7">
      <c r="A24" s="194"/>
      <c r="B24" s="192"/>
      <c r="C24" s="192">
        <v>6</v>
      </c>
      <c r="D24" s="192"/>
      <c r="E24" s="192"/>
      <c r="F24" s="196" t="s">
        <v>209</v>
      </c>
      <c r="G24" s="310"/>
    </row>
    <row r="25" spans="1:7">
      <c r="A25" s="194"/>
      <c r="B25" s="192"/>
      <c r="C25" s="192"/>
      <c r="D25" s="192">
        <v>9</v>
      </c>
      <c r="E25" s="192"/>
      <c r="F25" s="196" t="s">
        <v>228</v>
      </c>
      <c r="G25" s="310"/>
    </row>
    <row r="26" spans="1:7" ht="21.75" customHeight="1">
      <c r="A26" s="200"/>
      <c r="B26" s="192"/>
      <c r="C26" s="192"/>
      <c r="D26" s="192"/>
      <c r="E26" s="192">
        <v>537</v>
      </c>
      <c r="F26" s="198" t="s">
        <v>229</v>
      </c>
      <c r="G26" s="311" t="s">
        <v>607</v>
      </c>
    </row>
    <row r="27" spans="1:7">
      <c r="A27" s="200"/>
      <c r="B27" s="192">
        <v>3</v>
      </c>
      <c r="C27" s="192"/>
      <c r="D27" s="192"/>
      <c r="E27" s="192"/>
      <c r="F27" s="196" t="s">
        <v>231</v>
      </c>
      <c r="G27" s="310"/>
    </row>
    <row r="28" spans="1:7">
      <c r="A28" s="200"/>
      <c r="B28" s="192"/>
      <c r="C28" s="192">
        <v>2</v>
      </c>
      <c r="D28" s="192"/>
      <c r="E28" s="192"/>
      <c r="F28" s="196" t="s">
        <v>232</v>
      </c>
      <c r="G28" s="310"/>
    </row>
    <row r="29" spans="1:7">
      <c r="A29" s="200"/>
      <c r="B29" s="192"/>
      <c r="C29" s="192"/>
      <c r="D29" s="192">
        <v>1</v>
      </c>
      <c r="E29" s="192"/>
      <c r="F29" s="196" t="s">
        <v>233</v>
      </c>
      <c r="G29" s="310"/>
    </row>
    <row r="30" spans="1:7" ht="22.5">
      <c r="A30" s="200"/>
      <c r="B30" s="192"/>
      <c r="C30" s="192"/>
      <c r="D30" s="192"/>
      <c r="E30" s="192">
        <v>546</v>
      </c>
      <c r="F30" s="198" t="s">
        <v>235</v>
      </c>
      <c r="G30" s="310" t="s">
        <v>352</v>
      </c>
    </row>
    <row r="31" spans="1:7" ht="33.75">
      <c r="A31" s="200"/>
      <c r="B31" s="192"/>
      <c r="C31" s="192"/>
      <c r="D31" s="192"/>
      <c r="E31" s="192">
        <v>547</v>
      </c>
      <c r="F31" s="198" t="s">
        <v>236</v>
      </c>
      <c r="G31" s="310" t="s">
        <v>353</v>
      </c>
    </row>
    <row r="32" spans="1:7" ht="33.75">
      <c r="A32" s="200"/>
      <c r="B32" s="192"/>
      <c r="C32" s="192"/>
      <c r="D32" s="192"/>
      <c r="E32" s="192">
        <v>548</v>
      </c>
      <c r="F32" s="198" t="s">
        <v>237</v>
      </c>
      <c r="G32" s="310" t="s">
        <v>353</v>
      </c>
    </row>
    <row r="33" spans="1:7">
      <c r="A33" s="200"/>
      <c r="B33" s="192"/>
      <c r="C33" s="192"/>
      <c r="D33" s="192"/>
      <c r="E33" s="192"/>
      <c r="F33" s="202"/>
      <c r="G33" s="310"/>
    </row>
    <row r="34" spans="1:7">
      <c r="A34" s="200"/>
      <c r="B34" s="192"/>
      <c r="C34" s="192">
        <v>9</v>
      </c>
      <c r="D34" s="192"/>
      <c r="E34" s="192"/>
      <c r="F34" s="196" t="s">
        <v>238</v>
      </c>
      <c r="G34" s="310"/>
    </row>
    <row r="35" spans="1:7">
      <c r="A35" s="200"/>
      <c r="B35" s="192"/>
      <c r="C35" s="192"/>
      <c r="D35" s="192">
        <v>3</v>
      </c>
      <c r="E35" s="192"/>
      <c r="F35" s="196" t="s">
        <v>239</v>
      </c>
      <c r="G35" s="310"/>
    </row>
    <row r="36" spans="1:7" ht="39.75" customHeight="1">
      <c r="A36" s="200"/>
      <c r="B36" s="192"/>
      <c r="C36" s="192"/>
      <c r="D36" s="192"/>
      <c r="E36" s="192">
        <v>553</v>
      </c>
      <c r="F36" s="198" t="s">
        <v>241</v>
      </c>
      <c r="G36" s="310" t="s">
        <v>606</v>
      </c>
    </row>
    <row r="37" spans="1:7">
      <c r="A37" s="192"/>
      <c r="B37" s="192"/>
      <c r="C37" s="192"/>
      <c r="D37" s="192"/>
      <c r="E37" s="192"/>
      <c r="F37" s="204"/>
      <c r="G37" s="310"/>
    </row>
    <row r="38" spans="1:7">
      <c r="A38" s="192">
        <v>3</v>
      </c>
      <c r="B38" s="192"/>
      <c r="C38" s="192"/>
      <c r="D38" s="192"/>
      <c r="E38" s="192"/>
      <c r="F38" s="196" t="s">
        <v>231</v>
      </c>
      <c r="G38" s="310"/>
    </row>
    <row r="39" spans="1:7">
      <c r="A39" s="192"/>
      <c r="B39" s="192">
        <v>3</v>
      </c>
      <c r="C39" s="192"/>
      <c r="D39" s="192"/>
      <c r="E39" s="192"/>
      <c r="F39" s="196" t="s">
        <v>246</v>
      </c>
      <c r="G39" s="310"/>
    </row>
    <row r="40" spans="1:7">
      <c r="A40" s="192"/>
      <c r="B40" s="192"/>
      <c r="C40" s="192">
        <v>2</v>
      </c>
      <c r="D40" s="192"/>
      <c r="E40" s="192"/>
      <c r="F40" s="196" t="s">
        <v>232</v>
      </c>
      <c r="G40" s="310"/>
    </row>
    <row r="41" spans="1:7">
      <c r="A41" s="192"/>
      <c r="B41" s="192"/>
      <c r="C41" s="192"/>
      <c r="D41" s="192">
        <v>1</v>
      </c>
      <c r="E41" s="192"/>
      <c r="F41" s="196" t="s">
        <v>233</v>
      </c>
      <c r="G41" s="310"/>
    </row>
    <row r="42" spans="1:7" ht="24">
      <c r="A42" s="192"/>
      <c r="B42" s="192"/>
      <c r="C42" s="192"/>
      <c r="D42" s="192"/>
      <c r="E42" s="192">
        <v>354</v>
      </c>
      <c r="F42" s="198" t="s">
        <v>249</v>
      </c>
      <c r="G42" s="309" t="s">
        <v>608</v>
      </c>
    </row>
    <row r="43" spans="1:7" ht="43.5" customHeight="1">
      <c r="A43" s="192"/>
      <c r="B43" s="192"/>
      <c r="C43" s="192"/>
      <c r="D43" s="192"/>
      <c r="E43" s="192">
        <v>355</v>
      </c>
      <c r="F43" s="198" t="s">
        <v>250</v>
      </c>
      <c r="G43" s="312" t="s">
        <v>609</v>
      </c>
    </row>
    <row r="44" spans="1:7" ht="45" customHeight="1">
      <c r="A44" s="192"/>
      <c r="B44" s="192"/>
      <c r="C44" s="192"/>
      <c r="D44" s="192"/>
      <c r="E44" s="192">
        <v>360</v>
      </c>
      <c r="F44" s="198" t="s">
        <v>254</v>
      </c>
      <c r="G44" s="310" t="s">
        <v>609</v>
      </c>
    </row>
    <row r="45" spans="1:7" ht="33.75">
      <c r="A45" s="192"/>
      <c r="B45" s="192"/>
      <c r="C45" s="192"/>
      <c r="D45" s="192"/>
      <c r="E45" s="192">
        <v>361</v>
      </c>
      <c r="F45" s="198" t="s">
        <v>255</v>
      </c>
      <c r="G45" s="310" t="s">
        <v>610</v>
      </c>
    </row>
    <row r="46" spans="1:7" ht="24">
      <c r="A46" s="192"/>
      <c r="B46" s="192"/>
      <c r="C46" s="192"/>
      <c r="D46" s="192"/>
      <c r="E46" s="192">
        <v>364</v>
      </c>
      <c r="F46" s="198" t="s">
        <v>257</v>
      </c>
      <c r="G46" s="309" t="s">
        <v>608</v>
      </c>
    </row>
    <row r="47" spans="1:7">
      <c r="A47" s="205"/>
      <c r="B47" s="192"/>
      <c r="C47" s="192"/>
      <c r="D47" s="192"/>
      <c r="E47" s="192"/>
      <c r="F47" s="210"/>
      <c r="G47" s="310"/>
    </row>
    <row r="48" spans="1:7">
      <c r="A48" s="56"/>
      <c r="B48" s="61"/>
      <c r="C48" s="61"/>
      <c r="D48" s="61"/>
      <c r="E48" s="61"/>
      <c r="F48" s="207" t="s">
        <v>74</v>
      </c>
      <c r="G48" s="313"/>
    </row>
  </sheetData>
  <mergeCells count="10">
    <mergeCell ref="A5:A6"/>
    <mergeCell ref="A3:G3"/>
    <mergeCell ref="A4:G4"/>
    <mergeCell ref="A1:G1"/>
    <mergeCell ref="B5:B6"/>
    <mergeCell ref="C5:C6"/>
    <mergeCell ref="D5:D6"/>
    <mergeCell ref="E5:E6"/>
    <mergeCell ref="F5:F6"/>
    <mergeCell ref="G5:G6"/>
  </mergeCells>
  <printOptions horizontalCentered="1"/>
  <pageMargins left="0.19685039370078741" right="0.19685039370078741" top="1.6535433070866143" bottom="0.47244094488188981" header="0.19685039370078741" footer="0.19685039370078741"/>
  <pageSetup scale="75" orientation="landscape" r:id="rId1"/>
  <headerFooter scaleWithDoc="0">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view="pageBreakPreview" zoomScale="70" zoomScaleNormal="85" zoomScaleSheetLayoutView="70" workbookViewId="0">
      <selection activeCell="V8" sqref="V8"/>
    </sheetView>
  </sheetViews>
  <sheetFormatPr baseColWidth="10" defaultColWidth="11.42578125" defaultRowHeight="13.5"/>
  <cols>
    <col min="1" max="1" width="3.85546875" style="41" customWidth="1"/>
    <col min="2" max="3" width="3.140625" style="41" customWidth="1"/>
    <col min="4" max="4" width="4.140625" style="41" customWidth="1"/>
    <col min="5" max="5" width="6.85546875" style="41" customWidth="1"/>
    <col min="6" max="6" width="29.140625" style="41" customWidth="1"/>
    <col min="7" max="7" width="9.85546875" style="41" customWidth="1"/>
    <col min="8" max="9" width="12.28515625" style="41" customWidth="1"/>
    <col min="10" max="10" width="13.85546875" style="41" customWidth="1"/>
    <col min="11" max="11" width="8.5703125" style="41" customWidth="1"/>
    <col min="12" max="12" width="9.7109375" style="41" customWidth="1"/>
    <col min="13" max="14" width="15.7109375" style="41" customWidth="1"/>
    <col min="15" max="15" width="13.42578125" style="41" customWidth="1"/>
    <col min="16" max="16" width="13.85546875" style="41" customWidth="1"/>
    <col min="17" max="17" width="13.5703125" style="41" customWidth="1"/>
    <col min="18" max="21" width="6.7109375" style="41" customWidth="1"/>
    <col min="22" max="16384" width="11.42578125" style="41"/>
  </cols>
  <sheetData>
    <row r="1" spans="1:21" ht="25.15" customHeight="1">
      <c r="A1" s="458" t="s">
        <v>86</v>
      </c>
      <c r="B1" s="459"/>
      <c r="C1" s="459"/>
      <c r="D1" s="459"/>
      <c r="E1" s="459"/>
      <c r="F1" s="459"/>
      <c r="G1" s="459"/>
      <c r="H1" s="459"/>
      <c r="I1" s="459"/>
      <c r="J1" s="459"/>
      <c r="K1" s="459"/>
      <c r="L1" s="459"/>
      <c r="M1" s="459"/>
      <c r="N1" s="459"/>
      <c r="O1" s="459"/>
      <c r="P1" s="459"/>
      <c r="Q1" s="459"/>
      <c r="R1" s="459"/>
      <c r="S1" s="459"/>
      <c r="T1" s="459"/>
      <c r="U1" s="460"/>
    </row>
    <row r="2" spans="1:21" ht="42.75" customHeight="1">
      <c r="A2" s="461" t="s">
        <v>280</v>
      </c>
      <c r="B2" s="462"/>
      <c r="C2" s="462"/>
      <c r="D2" s="462"/>
      <c r="E2" s="462"/>
      <c r="F2" s="462"/>
      <c r="G2" s="462"/>
      <c r="H2" s="462"/>
      <c r="I2" s="462"/>
      <c r="J2" s="462"/>
      <c r="K2" s="462"/>
      <c r="L2" s="462"/>
      <c r="M2" s="462"/>
      <c r="N2" s="462"/>
      <c r="O2" s="462"/>
      <c r="P2" s="462"/>
      <c r="Q2" s="462"/>
      <c r="R2" s="462"/>
      <c r="S2" s="462"/>
      <c r="T2" s="462"/>
      <c r="U2" s="463"/>
    </row>
    <row r="3" spans="1:21" ht="6" customHeight="1">
      <c r="U3" s="108"/>
    </row>
    <row r="4" spans="1:21" ht="20.100000000000001" customHeight="1">
      <c r="A4" s="417" t="s">
        <v>195</v>
      </c>
      <c r="B4" s="466"/>
      <c r="C4" s="466"/>
      <c r="D4" s="466"/>
      <c r="E4" s="466"/>
      <c r="F4" s="466"/>
      <c r="G4" s="466"/>
      <c r="H4" s="466"/>
      <c r="I4" s="466"/>
      <c r="J4" s="466"/>
      <c r="K4" s="466"/>
      <c r="L4" s="466"/>
      <c r="M4" s="466"/>
      <c r="N4" s="466"/>
      <c r="O4" s="466"/>
      <c r="P4" s="466"/>
      <c r="Q4" s="466"/>
      <c r="R4" s="466"/>
      <c r="S4" s="466"/>
      <c r="T4" s="466"/>
      <c r="U4" s="467"/>
    </row>
    <row r="5" spans="1:21" ht="20.100000000000001" customHeight="1">
      <c r="A5" s="468" t="s">
        <v>196</v>
      </c>
      <c r="B5" s="469"/>
      <c r="C5" s="469"/>
      <c r="D5" s="469"/>
      <c r="E5" s="469"/>
      <c r="F5" s="469"/>
      <c r="G5" s="469"/>
      <c r="H5" s="469"/>
      <c r="I5" s="469"/>
      <c r="J5" s="469"/>
      <c r="K5" s="469"/>
      <c r="L5" s="469"/>
      <c r="M5" s="469"/>
      <c r="N5" s="469"/>
      <c r="O5" s="469"/>
      <c r="P5" s="469"/>
      <c r="Q5" s="469"/>
      <c r="R5" s="469"/>
      <c r="S5" s="469"/>
      <c r="T5" s="469"/>
      <c r="U5" s="470"/>
    </row>
    <row r="6" spans="1:21" ht="15" customHeight="1">
      <c r="A6" s="471" t="s">
        <v>80</v>
      </c>
      <c r="B6" s="464" t="s">
        <v>38</v>
      </c>
      <c r="C6" s="464" t="s">
        <v>36</v>
      </c>
      <c r="D6" s="464" t="s">
        <v>37</v>
      </c>
      <c r="E6" s="464" t="s">
        <v>7</v>
      </c>
      <c r="F6" s="464" t="s">
        <v>8</v>
      </c>
      <c r="G6" s="464" t="s">
        <v>23</v>
      </c>
      <c r="H6" s="177" t="s">
        <v>10</v>
      </c>
      <c r="I6" s="177"/>
      <c r="J6" s="177"/>
      <c r="K6" s="177"/>
      <c r="L6" s="177"/>
      <c r="M6" s="177"/>
      <c r="N6" s="177"/>
      <c r="O6" s="177"/>
      <c r="P6" s="177"/>
      <c r="Q6" s="177"/>
      <c r="R6" s="177"/>
      <c r="S6" s="177"/>
      <c r="T6" s="177"/>
      <c r="U6" s="178"/>
    </row>
    <row r="7" spans="1:21" ht="20.25" customHeight="1">
      <c r="A7" s="472"/>
      <c r="B7" s="465"/>
      <c r="C7" s="465"/>
      <c r="D7" s="465"/>
      <c r="E7" s="465"/>
      <c r="F7" s="465"/>
      <c r="G7" s="465"/>
      <c r="H7" s="473" t="s">
        <v>9</v>
      </c>
      <c r="I7" s="474"/>
      <c r="J7" s="475"/>
      <c r="K7" s="473" t="s">
        <v>42</v>
      </c>
      <c r="L7" s="475"/>
      <c r="M7" s="473" t="s">
        <v>94</v>
      </c>
      <c r="N7" s="474"/>
      <c r="O7" s="474"/>
      <c r="P7" s="474"/>
      <c r="Q7" s="475"/>
      <c r="R7" s="476" t="s">
        <v>42</v>
      </c>
      <c r="S7" s="477"/>
      <c r="T7" s="477"/>
      <c r="U7" s="478"/>
    </row>
    <row r="8" spans="1:21" ht="42.75" customHeight="1">
      <c r="A8" s="472"/>
      <c r="B8" s="465"/>
      <c r="C8" s="465"/>
      <c r="D8" s="465"/>
      <c r="E8" s="465"/>
      <c r="F8" s="465"/>
      <c r="G8" s="465"/>
      <c r="H8" s="225" t="s">
        <v>126</v>
      </c>
      <c r="I8" s="225" t="s">
        <v>178</v>
      </c>
      <c r="J8" s="225" t="s">
        <v>41</v>
      </c>
      <c r="K8" s="217" t="s">
        <v>43</v>
      </c>
      <c r="L8" s="217" t="s">
        <v>44</v>
      </c>
      <c r="M8" s="225" t="s">
        <v>122</v>
      </c>
      <c r="N8" s="225" t="s">
        <v>121</v>
      </c>
      <c r="O8" s="225" t="s">
        <v>45</v>
      </c>
      <c r="P8" s="225" t="s">
        <v>46</v>
      </c>
      <c r="Q8" s="225" t="s">
        <v>112</v>
      </c>
      <c r="R8" s="217" t="s">
        <v>114</v>
      </c>
      <c r="S8" s="217" t="s">
        <v>115</v>
      </c>
      <c r="T8" s="217" t="s">
        <v>116</v>
      </c>
      <c r="U8" s="217" t="s">
        <v>117</v>
      </c>
    </row>
    <row r="9" spans="1:21" s="100" customFormat="1" ht="21.75" customHeight="1">
      <c r="A9" s="232">
        <v>3</v>
      </c>
      <c r="B9" s="232"/>
      <c r="C9" s="232"/>
      <c r="D9" s="232"/>
      <c r="E9" s="232"/>
      <c r="F9" s="233" t="s">
        <v>271</v>
      </c>
      <c r="G9" s="232"/>
      <c r="H9" s="232"/>
      <c r="I9" s="232"/>
      <c r="J9" s="232"/>
      <c r="K9" s="232"/>
      <c r="L9" s="232"/>
      <c r="M9" s="232"/>
      <c r="N9" s="232"/>
      <c r="O9" s="232"/>
      <c r="P9" s="232"/>
      <c r="Q9" s="232"/>
      <c r="R9" s="232"/>
      <c r="S9" s="232"/>
      <c r="T9" s="232"/>
      <c r="U9" s="232"/>
    </row>
    <row r="10" spans="1:21" s="100" customFormat="1" ht="30.75" customHeight="1">
      <c r="A10" s="51"/>
      <c r="B10" s="51">
        <v>3</v>
      </c>
      <c r="C10" s="51"/>
      <c r="D10" s="51"/>
      <c r="E10" s="51"/>
      <c r="F10" s="211" t="s">
        <v>271</v>
      </c>
      <c r="G10" s="51"/>
      <c r="H10" s="51"/>
      <c r="I10" s="51"/>
      <c r="J10" s="51"/>
      <c r="K10" s="51"/>
      <c r="L10" s="51"/>
      <c r="M10" s="51"/>
      <c r="N10" s="51"/>
      <c r="O10" s="51"/>
      <c r="P10" s="51"/>
      <c r="Q10" s="51"/>
      <c r="R10" s="51"/>
      <c r="S10" s="51"/>
      <c r="T10" s="51"/>
      <c r="U10" s="51"/>
    </row>
    <row r="11" spans="1:21" s="100" customFormat="1" ht="28.5" customHeight="1">
      <c r="A11" s="50"/>
      <c r="B11" s="50"/>
      <c r="C11" s="50">
        <v>2</v>
      </c>
      <c r="D11" s="50"/>
      <c r="E11" s="50"/>
      <c r="F11" s="118" t="s">
        <v>272</v>
      </c>
      <c r="G11" s="50"/>
      <c r="H11" s="50"/>
      <c r="I11" s="50"/>
      <c r="J11" s="50"/>
      <c r="K11" s="50"/>
      <c r="L11" s="50"/>
      <c r="M11" s="50"/>
      <c r="N11" s="50"/>
      <c r="O11" s="50"/>
      <c r="P11" s="50"/>
      <c r="Q11" s="50"/>
      <c r="R11" s="50"/>
      <c r="S11" s="50"/>
      <c r="T11" s="50"/>
      <c r="U11" s="50"/>
    </row>
    <row r="12" spans="1:21" s="100" customFormat="1" ht="25.5" customHeight="1">
      <c r="A12" s="50"/>
      <c r="B12" s="50"/>
      <c r="C12" s="50"/>
      <c r="D12" s="50">
        <v>1</v>
      </c>
      <c r="E12" s="50"/>
      <c r="F12" s="118" t="s">
        <v>273</v>
      </c>
      <c r="G12" s="50"/>
      <c r="H12" s="50"/>
      <c r="I12" s="50"/>
      <c r="J12" s="50"/>
      <c r="K12" s="50"/>
      <c r="L12" s="50"/>
      <c r="M12" s="50"/>
      <c r="N12" s="50"/>
      <c r="O12" s="50"/>
      <c r="P12" s="50"/>
      <c r="Q12" s="50"/>
      <c r="R12" s="50"/>
      <c r="S12" s="50"/>
      <c r="T12" s="50"/>
      <c r="U12" s="50"/>
    </row>
    <row r="13" spans="1:21" s="100" customFormat="1" ht="33.75" customHeight="1">
      <c r="A13" s="234"/>
      <c r="B13" s="234"/>
      <c r="C13" s="234"/>
      <c r="D13" s="234"/>
      <c r="E13" s="234">
        <v>353</v>
      </c>
      <c r="F13" s="235" t="s">
        <v>274</v>
      </c>
      <c r="G13" s="234" t="s">
        <v>265</v>
      </c>
      <c r="H13" s="234">
        <v>2</v>
      </c>
      <c r="I13" s="234">
        <v>0</v>
      </c>
      <c r="J13" s="234">
        <v>0</v>
      </c>
      <c r="K13" s="234">
        <v>0</v>
      </c>
      <c r="L13" s="234">
        <v>0</v>
      </c>
      <c r="M13" s="234">
        <v>0</v>
      </c>
      <c r="N13" s="234">
        <v>0</v>
      </c>
      <c r="O13" s="234">
        <v>0</v>
      </c>
      <c r="P13" s="234">
        <v>0</v>
      </c>
      <c r="Q13" s="234">
        <v>0</v>
      </c>
      <c r="R13" s="234">
        <v>0</v>
      </c>
      <c r="S13" s="234">
        <v>0</v>
      </c>
      <c r="T13" s="234">
        <v>0</v>
      </c>
      <c r="U13" s="234">
        <v>0</v>
      </c>
    </row>
    <row r="14" spans="1:21" s="100" customFormat="1" ht="15" customHeight="1">
      <c r="A14" s="51">
        <v>3</v>
      </c>
      <c r="B14" s="51"/>
      <c r="C14" s="51"/>
      <c r="D14" s="51"/>
      <c r="E14" s="51"/>
      <c r="F14" s="211"/>
      <c r="G14" s="51"/>
      <c r="H14" s="51"/>
      <c r="I14" s="51"/>
      <c r="J14" s="51"/>
      <c r="K14" s="51"/>
      <c r="L14" s="51"/>
      <c r="M14" s="51"/>
      <c r="N14" s="51"/>
      <c r="O14" s="51"/>
      <c r="P14" s="51"/>
      <c r="Q14" s="51"/>
      <c r="R14" s="51"/>
      <c r="S14" s="51"/>
      <c r="T14" s="51"/>
      <c r="U14" s="51"/>
    </row>
    <row r="15" spans="1:21" s="100" customFormat="1" ht="15" customHeight="1">
      <c r="A15" s="51"/>
      <c r="B15" s="51">
        <v>3</v>
      </c>
      <c r="C15" s="51"/>
      <c r="D15" s="51"/>
      <c r="E15" s="51"/>
      <c r="F15" s="211"/>
      <c r="G15" s="51"/>
      <c r="H15" s="51"/>
      <c r="I15" s="51"/>
      <c r="J15" s="51"/>
      <c r="K15" s="51"/>
      <c r="L15" s="51"/>
      <c r="M15" s="51"/>
      <c r="N15" s="51"/>
      <c r="O15" s="51"/>
      <c r="P15" s="51"/>
      <c r="Q15" s="51"/>
      <c r="R15" s="51"/>
      <c r="S15" s="51"/>
      <c r="T15" s="51"/>
      <c r="U15" s="51"/>
    </row>
    <row r="16" spans="1:21" s="100" customFormat="1" ht="15" customHeight="1">
      <c r="A16" s="50"/>
      <c r="B16" s="50"/>
      <c r="C16" s="50">
        <v>2</v>
      </c>
      <c r="D16" s="50"/>
      <c r="E16" s="50"/>
      <c r="F16" s="118"/>
      <c r="G16" s="50"/>
      <c r="H16" s="50"/>
      <c r="I16" s="50"/>
      <c r="J16" s="50"/>
      <c r="K16" s="50"/>
      <c r="L16" s="50"/>
      <c r="M16" s="50"/>
      <c r="N16" s="50"/>
      <c r="O16" s="50"/>
      <c r="P16" s="50"/>
      <c r="Q16" s="50"/>
      <c r="R16" s="50"/>
      <c r="S16" s="50"/>
      <c r="T16" s="50"/>
      <c r="U16" s="50"/>
    </row>
    <row r="17" spans="1:21" s="100" customFormat="1" ht="15" customHeight="1">
      <c r="A17" s="50"/>
      <c r="B17" s="50"/>
      <c r="C17" s="50"/>
      <c r="D17" s="50">
        <v>1</v>
      </c>
      <c r="E17" s="50"/>
      <c r="F17" s="118"/>
      <c r="G17" s="50"/>
      <c r="H17" s="50"/>
      <c r="I17" s="50"/>
      <c r="J17" s="50"/>
      <c r="K17" s="50"/>
      <c r="L17" s="50"/>
      <c r="M17" s="50"/>
      <c r="N17" s="50"/>
      <c r="O17" s="50"/>
      <c r="P17" s="50"/>
      <c r="Q17" s="50"/>
      <c r="R17" s="50"/>
      <c r="S17" s="50"/>
      <c r="T17" s="50"/>
      <c r="U17" s="50"/>
    </row>
    <row r="18" spans="1:21" s="100" customFormat="1" ht="44.25" customHeight="1">
      <c r="A18" s="234"/>
      <c r="B18" s="234"/>
      <c r="C18" s="234"/>
      <c r="D18" s="234"/>
      <c r="E18" s="234">
        <v>355</v>
      </c>
      <c r="F18" s="235" t="s">
        <v>275</v>
      </c>
      <c r="G18" s="234" t="s">
        <v>265</v>
      </c>
      <c r="H18" s="234">
        <v>20</v>
      </c>
      <c r="I18" s="234">
        <v>0</v>
      </c>
      <c r="J18" s="234">
        <v>0</v>
      </c>
      <c r="K18" s="234">
        <v>0</v>
      </c>
      <c r="L18" s="234">
        <v>0</v>
      </c>
      <c r="M18" s="234">
        <v>0</v>
      </c>
      <c r="N18" s="234">
        <v>0</v>
      </c>
      <c r="O18" s="234">
        <v>0</v>
      </c>
      <c r="P18" s="234">
        <v>0</v>
      </c>
      <c r="Q18" s="234">
        <v>0</v>
      </c>
      <c r="R18" s="234">
        <v>0</v>
      </c>
      <c r="S18" s="234">
        <v>0</v>
      </c>
      <c r="T18" s="234">
        <v>0</v>
      </c>
      <c r="U18" s="234">
        <v>0</v>
      </c>
    </row>
    <row r="19" spans="1:21" s="100" customFormat="1" ht="15" customHeight="1">
      <c r="A19" s="51">
        <v>3</v>
      </c>
      <c r="B19" s="51"/>
      <c r="C19" s="51"/>
      <c r="D19" s="51"/>
      <c r="E19" s="51"/>
      <c r="F19" s="211"/>
      <c r="G19" s="51"/>
      <c r="H19" s="51"/>
      <c r="I19" s="51"/>
      <c r="J19" s="51"/>
      <c r="K19" s="51"/>
      <c r="L19" s="51"/>
      <c r="M19" s="51"/>
      <c r="N19" s="51"/>
      <c r="O19" s="51"/>
      <c r="P19" s="51"/>
      <c r="Q19" s="51"/>
      <c r="R19" s="51"/>
      <c r="S19" s="51"/>
      <c r="T19" s="51"/>
      <c r="U19" s="51"/>
    </row>
    <row r="20" spans="1:21" s="100" customFormat="1" ht="15" customHeight="1">
      <c r="A20" s="51"/>
      <c r="B20" s="51">
        <v>3</v>
      </c>
      <c r="C20" s="51"/>
      <c r="D20" s="51"/>
      <c r="E20" s="51"/>
      <c r="F20" s="211"/>
      <c r="G20" s="51"/>
      <c r="H20" s="51"/>
      <c r="I20" s="51"/>
      <c r="J20" s="51"/>
      <c r="K20" s="51"/>
      <c r="L20" s="51"/>
      <c r="M20" s="51"/>
      <c r="N20" s="51"/>
      <c r="O20" s="51"/>
      <c r="P20" s="51"/>
      <c r="Q20" s="51"/>
      <c r="R20" s="51"/>
      <c r="S20" s="51"/>
      <c r="T20" s="51"/>
      <c r="U20" s="51"/>
    </row>
    <row r="21" spans="1:21" s="100" customFormat="1" ht="15" customHeight="1">
      <c r="A21" s="50"/>
      <c r="B21" s="50"/>
      <c r="C21" s="50">
        <v>2</v>
      </c>
      <c r="D21" s="50"/>
      <c r="E21" s="50"/>
      <c r="F21" s="118"/>
      <c r="G21" s="50"/>
      <c r="H21" s="50"/>
      <c r="I21" s="50"/>
      <c r="J21" s="50"/>
      <c r="K21" s="50"/>
      <c r="L21" s="50"/>
      <c r="M21" s="50"/>
      <c r="N21" s="50"/>
      <c r="O21" s="50"/>
      <c r="P21" s="50"/>
      <c r="Q21" s="50"/>
      <c r="R21" s="50"/>
      <c r="S21" s="50"/>
      <c r="T21" s="50"/>
      <c r="U21" s="50"/>
    </row>
    <row r="22" spans="1:21" s="100" customFormat="1" ht="15" customHeight="1">
      <c r="A22" s="50"/>
      <c r="B22" s="50"/>
      <c r="C22" s="50"/>
      <c r="D22" s="50">
        <v>1</v>
      </c>
      <c r="E22" s="50"/>
      <c r="F22" s="118"/>
      <c r="G22" s="50"/>
      <c r="H22" s="50"/>
      <c r="I22" s="50"/>
      <c r="J22" s="50"/>
      <c r="K22" s="50"/>
      <c r="L22" s="50"/>
      <c r="M22" s="50"/>
      <c r="N22" s="50"/>
      <c r="O22" s="50"/>
      <c r="P22" s="50"/>
      <c r="Q22" s="50"/>
      <c r="R22" s="50"/>
      <c r="S22" s="50"/>
      <c r="T22" s="50"/>
      <c r="U22" s="50"/>
    </row>
    <row r="23" spans="1:21" s="100" customFormat="1" ht="44.25" customHeight="1">
      <c r="A23" s="234"/>
      <c r="B23" s="234"/>
      <c r="C23" s="234"/>
      <c r="D23" s="234"/>
      <c r="E23" s="234">
        <v>356</v>
      </c>
      <c r="F23" s="235" t="s">
        <v>276</v>
      </c>
      <c r="G23" s="234" t="s">
        <v>265</v>
      </c>
      <c r="H23" s="234">
        <v>4</v>
      </c>
      <c r="I23" s="234">
        <v>0</v>
      </c>
      <c r="J23" s="234">
        <v>0</v>
      </c>
      <c r="K23" s="234">
        <v>0</v>
      </c>
      <c r="L23" s="234">
        <v>0</v>
      </c>
      <c r="M23" s="234">
        <v>0</v>
      </c>
      <c r="N23" s="234">
        <v>0</v>
      </c>
      <c r="O23" s="234">
        <v>0</v>
      </c>
      <c r="P23" s="234">
        <v>0</v>
      </c>
      <c r="Q23" s="234">
        <v>0</v>
      </c>
      <c r="R23" s="234">
        <v>0</v>
      </c>
      <c r="S23" s="234">
        <v>0</v>
      </c>
      <c r="T23" s="234">
        <v>0</v>
      </c>
      <c r="U23" s="234">
        <v>0</v>
      </c>
    </row>
    <row r="24" spans="1:21" s="100" customFormat="1" ht="15" customHeight="1">
      <c r="A24" s="51">
        <v>3</v>
      </c>
      <c r="B24" s="51"/>
      <c r="C24" s="51"/>
      <c r="D24" s="51"/>
      <c r="E24" s="51"/>
      <c r="F24" s="211"/>
      <c r="G24" s="51"/>
      <c r="H24" s="51"/>
      <c r="I24" s="51"/>
      <c r="J24" s="51"/>
      <c r="K24" s="51"/>
      <c r="L24" s="51"/>
      <c r="M24" s="51"/>
      <c r="N24" s="51"/>
      <c r="O24" s="51"/>
      <c r="P24" s="51"/>
      <c r="Q24" s="51"/>
      <c r="R24" s="51"/>
      <c r="S24" s="51"/>
      <c r="T24" s="51"/>
      <c r="U24" s="51"/>
    </row>
    <row r="25" spans="1:21" s="100" customFormat="1" ht="15" customHeight="1">
      <c r="A25" s="51"/>
      <c r="B25" s="51">
        <v>3</v>
      </c>
      <c r="C25" s="51"/>
      <c r="D25" s="51"/>
      <c r="E25" s="51"/>
      <c r="F25" s="211"/>
      <c r="G25" s="51"/>
      <c r="H25" s="51"/>
      <c r="I25" s="51"/>
      <c r="J25" s="51"/>
      <c r="K25" s="51"/>
      <c r="L25" s="51"/>
      <c r="M25" s="51"/>
      <c r="N25" s="51"/>
      <c r="O25" s="51"/>
      <c r="P25" s="51"/>
      <c r="Q25" s="51"/>
      <c r="R25" s="51"/>
      <c r="S25" s="51"/>
      <c r="T25" s="51"/>
      <c r="U25" s="51"/>
    </row>
    <row r="26" spans="1:21" s="100" customFormat="1" ht="15" customHeight="1">
      <c r="A26" s="50"/>
      <c r="B26" s="50"/>
      <c r="C26" s="50">
        <v>2</v>
      </c>
      <c r="D26" s="50"/>
      <c r="E26" s="50"/>
      <c r="F26" s="118"/>
      <c r="G26" s="50"/>
      <c r="H26" s="50"/>
      <c r="I26" s="50"/>
      <c r="J26" s="50"/>
      <c r="K26" s="50"/>
      <c r="L26" s="50"/>
      <c r="M26" s="50"/>
      <c r="N26" s="50"/>
      <c r="O26" s="50"/>
      <c r="P26" s="50"/>
      <c r="Q26" s="50"/>
      <c r="R26" s="50"/>
      <c r="S26" s="50"/>
      <c r="T26" s="50"/>
      <c r="U26" s="50"/>
    </row>
    <row r="27" spans="1:21" s="100" customFormat="1" ht="15" customHeight="1">
      <c r="A27" s="50"/>
      <c r="B27" s="50"/>
      <c r="C27" s="50"/>
      <c r="D27" s="50">
        <v>1</v>
      </c>
      <c r="E27" s="50"/>
      <c r="F27" s="118"/>
      <c r="G27" s="50"/>
      <c r="H27" s="50"/>
      <c r="I27" s="50"/>
      <c r="J27" s="50"/>
      <c r="K27" s="50"/>
      <c r="L27" s="50"/>
      <c r="M27" s="50"/>
      <c r="N27" s="50"/>
      <c r="O27" s="50"/>
      <c r="P27" s="50"/>
      <c r="Q27" s="50"/>
      <c r="R27" s="50"/>
      <c r="S27" s="50"/>
      <c r="T27" s="50"/>
      <c r="U27" s="50"/>
    </row>
    <row r="28" spans="1:21" s="100" customFormat="1" ht="44.25" customHeight="1">
      <c r="A28" s="234"/>
      <c r="B28" s="234"/>
      <c r="C28" s="234"/>
      <c r="D28" s="234"/>
      <c r="E28" s="234">
        <v>358</v>
      </c>
      <c r="F28" s="235" t="s">
        <v>277</v>
      </c>
      <c r="G28" s="234" t="s">
        <v>265</v>
      </c>
      <c r="H28" s="234">
        <v>4</v>
      </c>
      <c r="I28" s="234">
        <v>0</v>
      </c>
      <c r="J28" s="234">
        <v>0</v>
      </c>
      <c r="K28" s="234">
        <v>0</v>
      </c>
      <c r="L28" s="234">
        <v>0</v>
      </c>
      <c r="M28" s="234">
        <v>0</v>
      </c>
      <c r="N28" s="234">
        <v>0</v>
      </c>
      <c r="O28" s="234">
        <v>0</v>
      </c>
      <c r="P28" s="234">
        <v>0</v>
      </c>
      <c r="Q28" s="234">
        <v>0</v>
      </c>
      <c r="R28" s="234">
        <v>0</v>
      </c>
      <c r="S28" s="234">
        <v>0</v>
      </c>
      <c r="T28" s="234">
        <v>0</v>
      </c>
      <c r="U28" s="234">
        <v>0</v>
      </c>
    </row>
    <row r="29" spans="1:21" s="100" customFormat="1" ht="15" customHeight="1">
      <c r="A29" s="51">
        <v>3</v>
      </c>
      <c r="B29" s="51"/>
      <c r="C29" s="51"/>
      <c r="D29" s="51"/>
      <c r="E29" s="51"/>
      <c r="F29" s="211"/>
      <c r="G29" s="51"/>
      <c r="H29" s="51"/>
      <c r="I29" s="51"/>
      <c r="J29" s="51"/>
      <c r="K29" s="51"/>
      <c r="L29" s="51"/>
      <c r="M29" s="51"/>
      <c r="N29" s="51"/>
      <c r="O29" s="51"/>
      <c r="P29" s="51"/>
      <c r="Q29" s="51"/>
      <c r="R29" s="51"/>
      <c r="S29" s="51"/>
      <c r="T29" s="51"/>
      <c r="U29" s="51"/>
    </row>
    <row r="30" spans="1:21" s="100" customFormat="1" ht="15" customHeight="1">
      <c r="A30" s="51"/>
      <c r="B30" s="51">
        <v>3</v>
      </c>
      <c r="C30" s="51"/>
      <c r="D30" s="51"/>
      <c r="E30" s="51"/>
      <c r="F30" s="211"/>
      <c r="G30" s="51"/>
      <c r="H30" s="51"/>
      <c r="I30" s="51"/>
      <c r="J30" s="51"/>
      <c r="K30" s="51"/>
      <c r="L30" s="51"/>
      <c r="M30" s="51"/>
      <c r="N30" s="51"/>
      <c r="O30" s="51"/>
      <c r="P30" s="51"/>
      <c r="Q30" s="51"/>
      <c r="R30" s="51"/>
      <c r="S30" s="51"/>
      <c r="T30" s="51"/>
      <c r="U30" s="51"/>
    </row>
    <row r="31" spans="1:21" s="100" customFormat="1" ht="15" customHeight="1">
      <c r="A31" s="50"/>
      <c r="B31" s="50"/>
      <c r="C31" s="50">
        <v>2</v>
      </c>
      <c r="D31" s="50"/>
      <c r="E31" s="50"/>
      <c r="F31" s="118"/>
      <c r="G31" s="50"/>
      <c r="H31" s="50"/>
      <c r="I31" s="50"/>
      <c r="J31" s="50"/>
      <c r="K31" s="50"/>
      <c r="L31" s="50"/>
      <c r="M31" s="50"/>
      <c r="N31" s="50"/>
      <c r="O31" s="50"/>
      <c r="P31" s="50"/>
      <c r="Q31" s="50"/>
      <c r="R31" s="50"/>
      <c r="S31" s="50"/>
      <c r="T31" s="50"/>
      <c r="U31" s="50"/>
    </row>
    <row r="32" spans="1:21" s="100" customFormat="1" ht="15" customHeight="1">
      <c r="A32" s="50"/>
      <c r="B32" s="50"/>
      <c r="C32" s="50"/>
      <c r="D32" s="50">
        <v>1</v>
      </c>
      <c r="E32" s="50"/>
      <c r="F32" s="118"/>
      <c r="G32" s="50"/>
      <c r="H32" s="50"/>
      <c r="I32" s="50"/>
      <c r="J32" s="50"/>
      <c r="K32" s="50"/>
      <c r="L32" s="50"/>
      <c r="M32" s="50"/>
      <c r="N32" s="50"/>
      <c r="O32" s="50"/>
      <c r="P32" s="50"/>
      <c r="Q32" s="50"/>
      <c r="R32" s="50"/>
      <c r="S32" s="50"/>
      <c r="T32" s="50"/>
      <c r="U32" s="50"/>
    </row>
    <row r="33" spans="1:21" s="100" customFormat="1" ht="39.75" customHeight="1">
      <c r="A33" s="234"/>
      <c r="B33" s="234"/>
      <c r="C33" s="234"/>
      <c r="D33" s="234"/>
      <c r="E33" s="234">
        <v>360</v>
      </c>
      <c r="F33" s="235" t="s">
        <v>278</v>
      </c>
      <c r="G33" s="234" t="s">
        <v>268</v>
      </c>
      <c r="H33" s="234">
        <v>300</v>
      </c>
      <c r="I33" s="234">
        <v>0</v>
      </c>
      <c r="J33" s="234">
        <v>0</v>
      </c>
      <c r="K33" s="234">
        <v>0</v>
      </c>
      <c r="L33" s="234">
        <v>0</v>
      </c>
      <c r="M33" s="239">
        <v>10100000</v>
      </c>
      <c r="N33" s="239">
        <v>10100000</v>
      </c>
      <c r="O33" s="234">
        <v>0</v>
      </c>
      <c r="P33" s="234">
        <v>0</v>
      </c>
      <c r="Q33" s="234">
        <v>0</v>
      </c>
      <c r="R33" s="234">
        <f>+O33/M33</f>
        <v>0</v>
      </c>
      <c r="S33" s="234">
        <f>+O33/N33</f>
        <v>0</v>
      </c>
      <c r="T33" s="234">
        <f>+P33/M33</f>
        <v>0</v>
      </c>
      <c r="U33" s="234">
        <f>+P33/N33</f>
        <v>0</v>
      </c>
    </row>
    <row r="34" spans="1:21" s="100" customFormat="1" ht="15" customHeight="1">
      <c r="A34" s="51">
        <v>3</v>
      </c>
      <c r="B34" s="51"/>
      <c r="C34" s="51"/>
      <c r="D34" s="51"/>
      <c r="E34" s="51"/>
      <c r="F34" s="211"/>
      <c r="G34" s="51"/>
      <c r="H34" s="51"/>
      <c r="I34" s="51"/>
      <c r="J34" s="51"/>
      <c r="K34" s="51"/>
      <c r="L34" s="51"/>
      <c r="M34" s="51"/>
      <c r="N34" s="51"/>
      <c r="O34" s="51"/>
      <c r="P34" s="51"/>
      <c r="Q34" s="51"/>
      <c r="R34" s="51"/>
      <c r="S34" s="51"/>
      <c r="T34" s="51"/>
      <c r="U34" s="51"/>
    </row>
    <row r="35" spans="1:21" s="100" customFormat="1" ht="15" customHeight="1">
      <c r="A35" s="51"/>
      <c r="B35" s="51">
        <v>3</v>
      </c>
      <c r="C35" s="51"/>
      <c r="D35" s="51"/>
      <c r="E35" s="51"/>
      <c r="F35" s="211"/>
      <c r="G35" s="51"/>
      <c r="H35" s="51"/>
      <c r="I35" s="51"/>
      <c r="J35" s="51"/>
      <c r="K35" s="51"/>
      <c r="L35" s="51"/>
      <c r="M35" s="51"/>
      <c r="N35" s="51"/>
      <c r="O35" s="51"/>
      <c r="P35" s="51"/>
      <c r="Q35" s="51"/>
      <c r="R35" s="51"/>
      <c r="S35" s="51"/>
      <c r="T35" s="51"/>
      <c r="U35" s="51"/>
    </row>
    <row r="36" spans="1:21" s="100" customFormat="1" ht="15" customHeight="1">
      <c r="A36" s="50"/>
      <c r="B36" s="50"/>
      <c r="C36" s="50">
        <v>2</v>
      </c>
      <c r="D36" s="50"/>
      <c r="E36" s="50"/>
      <c r="F36" s="118"/>
      <c r="G36" s="50"/>
      <c r="H36" s="50"/>
      <c r="I36" s="50"/>
      <c r="J36" s="50"/>
      <c r="K36" s="50"/>
      <c r="L36" s="50"/>
      <c r="M36" s="50"/>
      <c r="N36" s="50"/>
      <c r="O36" s="50"/>
      <c r="P36" s="50"/>
      <c r="Q36" s="50"/>
      <c r="R36" s="50"/>
      <c r="S36" s="50"/>
      <c r="T36" s="50"/>
      <c r="U36" s="50"/>
    </row>
    <row r="37" spans="1:21" s="100" customFormat="1" ht="15" customHeight="1">
      <c r="A37" s="50"/>
      <c r="B37" s="50"/>
      <c r="C37" s="50"/>
      <c r="D37" s="50">
        <v>1</v>
      </c>
      <c r="E37" s="50"/>
      <c r="F37" s="118"/>
      <c r="G37" s="50"/>
      <c r="H37" s="50"/>
      <c r="I37" s="50"/>
      <c r="J37" s="50"/>
      <c r="K37" s="50"/>
      <c r="L37" s="50"/>
      <c r="M37" s="50"/>
      <c r="N37" s="50"/>
      <c r="O37" s="50"/>
      <c r="P37" s="50"/>
      <c r="Q37" s="50"/>
      <c r="R37" s="50"/>
      <c r="S37" s="50"/>
      <c r="T37" s="50"/>
      <c r="U37" s="50"/>
    </row>
    <row r="38" spans="1:21" s="100" customFormat="1" ht="47.25" customHeight="1">
      <c r="A38" s="234"/>
      <c r="B38" s="234"/>
      <c r="C38" s="234"/>
      <c r="D38" s="234"/>
      <c r="E38" s="234">
        <v>363</v>
      </c>
      <c r="F38" s="235" t="s">
        <v>279</v>
      </c>
      <c r="G38" s="234" t="s">
        <v>265</v>
      </c>
      <c r="H38" s="234">
        <v>1</v>
      </c>
      <c r="I38" s="234">
        <v>0</v>
      </c>
      <c r="J38" s="234">
        <v>0</v>
      </c>
      <c r="K38" s="234">
        <v>0</v>
      </c>
      <c r="L38" s="234">
        <v>0</v>
      </c>
      <c r="M38" s="234">
        <v>0</v>
      </c>
      <c r="N38" s="234">
        <v>0</v>
      </c>
      <c r="O38" s="234">
        <v>0</v>
      </c>
      <c r="P38" s="234">
        <v>0</v>
      </c>
      <c r="Q38" s="234">
        <v>0</v>
      </c>
      <c r="R38" s="234">
        <v>0</v>
      </c>
      <c r="S38" s="234">
        <v>0</v>
      </c>
      <c r="T38" s="234">
        <v>0</v>
      </c>
      <c r="U38" s="234">
        <v>0</v>
      </c>
    </row>
    <row r="39" spans="1:21" s="238" customFormat="1" ht="23.25" customHeight="1">
      <c r="A39" s="236"/>
      <c r="B39" s="236"/>
      <c r="C39" s="236"/>
      <c r="D39" s="236"/>
      <c r="E39" s="236"/>
      <c r="F39" s="237" t="s">
        <v>113</v>
      </c>
      <c r="G39" s="236"/>
      <c r="H39" s="236"/>
      <c r="I39" s="236"/>
      <c r="J39" s="236"/>
      <c r="K39" s="236"/>
      <c r="L39" s="236"/>
      <c r="M39" s="236">
        <f>+SUM(M13:M38)</f>
        <v>10100000</v>
      </c>
      <c r="N39" s="236">
        <f>+SUM(N13:N38)</f>
        <v>10100000</v>
      </c>
      <c r="O39" s="236">
        <f>+SUM(O13:O38)</f>
        <v>0</v>
      </c>
      <c r="P39" s="236">
        <f>+SUM(P13:P38)</f>
        <v>0</v>
      </c>
      <c r="Q39" s="236">
        <f>+SUM(Q13:Q38)</f>
        <v>0</v>
      </c>
      <c r="R39" s="236"/>
      <c r="S39" s="236"/>
      <c r="T39" s="236"/>
      <c r="U39" s="236"/>
    </row>
    <row r="40" spans="1:21" s="100" customFormat="1" ht="15" customHeight="1">
      <c r="A40" s="229"/>
      <c r="B40" s="229"/>
      <c r="C40" s="229"/>
      <c r="D40" s="229"/>
      <c r="E40" s="229"/>
      <c r="F40" s="229"/>
      <c r="G40" s="228"/>
      <c r="H40" s="228"/>
      <c r="I40" s="227"/>
      <c r="J40" s="227"/>
      <c r="K40" s="226"/>
      <c r="L40" s="226"/>
      <c r="M40" s="230"/>
      <c r="N40" s="231"/>
      <c r="O40" s="231"/>
      <c r="P40" s="231"/>
      <c r="Q40" s="231"/>
      <c r="R40" s="226"/>
      <c r="S40" s="226"/>
      <c r="T40" s="226"/>
      <c r="U40" s="226"/>
    </row>
    <row r="41" spans="1:21">
      <c r="A41" s="42"/>
      <c r="B41" s="95"/>
      <c r="C41" s="42"/>
      <c r="D41" s="42"/>
      <c r="F41" s="42"/>
    </row>
    <row r="42" spans="1:21">
      <c r="B42" s="43"/>
      <c r="C42" s="44"/>
      <c r="D42" s="44"/>
      <c r="N42" s="45"/>
      <c r="O42" s="45"/>
    </row>
    <row r="43" spans="1:21">
      <c r="B43" s="46"/>
      <c r="C43" s="46"/>
      <c r="D43" s="46"/>
      <c r="N43" s="47"/>
      <c r="O43" s="47"/>
    </row>
  </sheetData>
  <mergeCells count="15">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s>
  <printOptions horizontalCentered="1"/>
  <pageMargins left="0.19685039370078741" right="0.19685039370078741" top="1.6535433070866143" bottom="0.47244094488188981" header="0.19685039370078741" footer="0.19685039370078741"/>
  <pageSetup scale="62" orientation="landscape" r:id="rId1"/>
  <headerFooter scaleWithDoc="0">
    <oddHeader>&amp;C&amp;G</oddHeader>
    <oddFooter>&amp;C&amp;G</oddFooter>
  </headerFooter>
  <rowBreaks count="1" manualBreakCount="1">
    <brk id="23" max="20"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zoomScaleSheetLayoutView="70" workbookViewId="0">
      <selection activeCell="A25" sqref="A25"/>
    </sheetView>
  </sheetViews>
  <sheetFormatPr baseColWidth="10" defaultColWidth="11.42578125" defaultRowHeight="13.5"/>
  <cols>
    <col min="1" max="1" width="50" style="1" customWidth="1"/>
    <col min="2" max="2" width="6.5703125" style="1" customWidth="1"/>
    <col min="3" max="3" width="90.7109375" style="1" customWidth="1"/>
    <col min="4" max="16384" width="11.42578125" style="1"/>
  </cols>
  <sheetData>
    <row r="1" spans="1:20" ht="35.1" customHeight="1">
      <c r="A1" s="414" t="s">
        <v>87</v>
      </c>
      <c r="B1" s="415"/>
      <c r="C1" s="416"/>
    </row>
    <row r="2" spans="1:20" ht="6" customHeight="1">
      <c r="C2" s="96"/>
    </row>
    <row r="3" spans="1:20" s="96" customFormat="1" ht="20.100000000000001" customHeight="1">
      <c r="A3" s="417" t="s">
        <v>195</v>
      </c>
      <c r="B3" s="418"/>
      <c r="C3" s="419"/>
      <c r="D3" s="97"/>
      <c r="E3" s="97"/>
      <c r="F3" s="97"/>
      <c r="G3" s="97"/>
      <c r="H3" s="97"/>
      <c r="I3" s="97"/>
      <c r="J3" s="97"/>
      <c r="K3" s="97"/>
      <c r="L3" s="97"/>
      <c r="M3" s="97"/>
      <c r="N3" s="97"/>
      <c r="O3" s="97"/>
      <c r="P3" s="97"/>
      <c r="Q3" s="97"/>
      <c r="R3" s="97"/>
      <c r="S3" s="97"/>
      <c r="T3" s="97"/>
    </row>
    <row r="4" spans="1:20" s="96" customFormat="1" ht="20.100000000000001" customHeight="1">
      <c r="A4" s="417" t="s">
        <v>196</v>
      </c>
      <c r="B4" s="418"/>
      <c r="C4" s="419"/>
      <c r="D4" s="97"/>
      <c r="E4" s="97"/>
      <c r="F4" s="97"/>
      <c r="G4" s="97"/>
      <c r="H4" s="97"/>
      <c r="I4" s="97"/>
      <c r="J4" s="97"/>
      <c r="K4" s="97"/>
      <c r="L4" s="97"/>
      <c r="M4" s="97"/>
      <c r="N4" s="97"/>
      <c r="O4" s="97"/>
      <c r="P4" s="97"/>
      <c r="Q4" s="97"/>
      <c r="R4" s="97"/>
      <c r="S4" s="97"/>
      <c r="T4" s="97"/>
    </row>
    <row r="5" spans="1:20" s="96" customFormat="1" ht="29.25" customHeight="1">
      <c r="A5" s="417" t="s">
        <v>280</v>
      </c>
      <c r="B5" s="418"/>
      <c r="C5" s="419"/>
      <c r="D5" s="97"/>
      <c r="E5" s="97"/>
      <c r="F5" s="97"/>
      <c r="G5" s="97"/>
      <c r="H5" s="97"/>
      <c r="I5" s="97"/>
      <c r="J5" s="97"/>
      <c r="K5" s="97"/>
      <c r="L5" s="97"/>
      <c r="M5" s="97"/>
      <c r="N5" s="97"/>
      <c r="O5" s="97"/>
      <c r="P5" s="97"/>
      <c r="Q5" s="97"/>
      <c r="R5" s="97"/>
      <c r="S5" s="97"/>
      <c r="T5" s="97"/>
    </row>
    <row r="6" spans="1:20" ht="30" customHeight="1">
      <c r="A6" s="488" t="s">
        <v>89</v>
      </c>
      <c r="B6" s="489"/>
      <c r="C6" s="490"/>
    </row>
    <row r="7" spans="1:20" s="60" customFormat="1" ht="15" customHeight="1">
      <c r="A7" s="482" t="s">
        <v>582</v>
      </c>
      <c r="B7" s="483"/>
      <c r="C7" s="484"/>
    </row>
    <row r="8" spans="1:20" s="60" customFormat="1" ht="15" customHeight="1">
      <c r="A8" s="485"/>
      <c r="B8" s="486"/>
      <c r="C8" s="487"/>
    </row>
    <row r="9" spans="1:20" s="60" customFormat="1" ht="15" customHeight="1">
      <c r="A9" s="485"/>
      <c r="B9" s="486"/>
      <c r="C9" s="487"/>
    </row>
    <row r="10" spans="1:20" s="60" customFormat="1" ht="15" customHeight="1">
      <c r="A10" s="485"/>
      <c r="B10" s="486"/>
      <c r="C10" s="487"/>
    </row>
    <row r="11" spans="1:20" s="60" customFormat="1" ht="15" customHeight="1">
      <c r="A11" s="485"/>
      <c r="B11" s="486"/>
      <c r="C11" s="487"/>
    </row>
    <row r="12" spans="1:20" s="60" customFormat="1" ht="15" customHeight="1">
      <c r="A12" s="485"/>
      <c r="B12" s="486"/>
      <c r="C12" s="487"/>
    </row>
    <row r="13" spans="1:20" s="60" customFormat="1" ht="15" customHeight="1">
      <c r="A13" s="485"/>
      <c r="B13" s="486"/>
      <c r="C13" s="487"/>
    </row>
    <row r="14" spans="1:20" s="60" customFormat="1" ht="15" customHeight="1">
      <c r="A14" s="485"/>
      <c r="B14" s="486"/>
      <c r="C14" s="487"/>
    </row>
    <row r="15" spans="1:20" s="60" customFormat="1" ht="15" customHeight="1">
      <c r="A15" s="479"/>
      <c r="B15" s="480"/>
      <c r="C15" s="481"/>
    </row>
    <row r="17" spans="1:3">
      <c r="A17" s="39"/>
      <c r="B17" s="39"/>
      <c r="C17" s="12"/>
    </row>
    <row r="18" spans="1:3">
      <c r="A18" s="40"/>
      <c r="B18" s="40"/>
      <c r="C18" s="15"/>
    </row>
  </sheetData>
  <mergeCells count="7">
    <mergeCell ref="A15:C15"/>
    <mergeCell ref="A7:C14"/>
    <mergeCell ref="A4:C4"/>
    <mergeCell ref="A1:C1"/>
    <mergeCell ref="A3:C3"/>
    <mergeCell ref="A5:C5"/>
    <mergeCell ref="A6:C6"/>
  </mergeCells>
  <printOptions horizontalCentered="1"/>
  <pageMargins left="0.39370078740157483" right="0.39370078740157483" top="1.6535433070866143" bottom="0.47244094488188981" header="0.19685039370078741" footer="0.19685039370078741"/>
  <pageSetup scale="85" orientation="landscape" r:id="rId1"/>
  <headerFooter scaleWithDoc="0">
    <oddHeader>&amp;C&amp;G</oddHeader>
    <oddFooter>&amp;C&amp;G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9"/>
  <sheetViews>
    <sheetView showGridLines="0" view="pageBreakPreview" topLeftCell="A212" zoomScale="80" zoomScaleSheetLayoutView="80" workbookViewId="0">
      <selection activeCell="A177" sqref="A177:O177"/>
    </sheetView>
  </sheetViews>
  <sheetFormatPr baseColWidth="10" defaultRowHeight="13.5"/>
  <cols>
    <col min="1" max="1" width="4.85546875" style="1" customWidth="1"/>
    <col min="2" max="5" width="5" style="1" customWidth="1"/>
    <col min="6" max="6" width="6.42578125" style="1" customWidth="1"/>
    <col min="7" max="7" width="7.28515625" style="1" customWidth="1"/>
    <col min="8" max="8" width="38.42578125" style="1" customWidth="1"/>
    <col min="9" max="9" width="11.85546875" style="1" customWidth="1"/>
    <col min="10" max="10" width="13.7109375" style="1" customWidth="1"/>
    <col min="11" max="11" width="15.85546875" style="1" customWidth="1"/>
    <col min="12" max="12" width="13.5703125" style="1" customWidth="1"/>
    <col min="13" max="13" width="20.42578125" style="1" customWidth="1"/>
    <col min="14" max="14" width="20.85546875" style="1" customWidth="1"/>
    <col min="15" max="15" width="19.42578125" style="1" customWidth="1"/>
    <col min="16" max="16" width="7.7109375" style="1" customWidth="1"/>
    <col min="17" max="16384" width="11.42578125" style="1"/>
  </cols>
  <sheetData>
    <row r="1" spans="1:15" ht="39" customHeight="1"/>
    <row r="2" spans="1:15" ht="34.9" customHeight="1">
      <c r="A2" s="414" t="s">
        <v>133</v>
      </c>
      <c r="B2" s="415"/>
      <c r="C2" s="415"/>
      <c r="D2" s="415"/>
      <c r="E2" s="415"/>
      <c r="F2" s="415"/>
      <c r="G2" s="415"/>
      <c r="H2" s="415"/>
      <c r="I2" s="415"/>
      <c r="J2" s="415"/>
      <c r="K2" s="415"/>
      <c r="L2" s="415"/>
      <c r="M2" s="415"/>
      <c r="N2" s="415"/>
      <c r="O2" s="416"/>
    </row>
    <row r="3" spans="1:15" ht="7.9" customHeight="1">
      <c r="A3" s="139"/>
      <c r="B3" s="139"/>
      <c r="C3" s="139"/>
      <c r="D3" s="139"/>
      <c r="E3" s="139"/>
      <c r="F3" s="139"/>
      <c r="G3" s="139"/>
      <c r="H3" s="139"/>
      <c r="I3" s="139"/>
      <c r="J3" s="139"/>
      <c r="K3" s="139"/>
      <c r="L3" s="139"/>
      <c r="M3" s="139"/>
      <c r="N3" s="139"/>
      <c r="O3" s="139"/>
    </row>
    <row r="4" spans="1:15" ht="19.149999999999999" customHeight="1">
      <c r="A4" s="512" t="s">
        <v>195</v>
      </c>
      <c r="B4" s="513"/>
      <c r="C4" s="513"/>
      <c r="D4" s="513"/>
      <c r="E4" s="513"/>
      <c r="F4" s="513"/>
      <c r="G4" s="513"/>
      <c r="H4" s="513"/>
      <c r="I4" s="513"/>
      <c r="J4" s="513"/>
      <c r="K4" s="513"/>
      <c r="L4" s="513"/>
      <c r="M4" s="513"/>
      <c r="N4" s="513"/>
      <c r="O4" s="514"/>
    </row>
    <row r="5" spans="1:15" ht="19.149999999999999" customHeight="1">
      <c r="A5" s="512" t="s">
        <v>196</v>
      </c>
      <c r="B5" s="513"/>
      <c r="C5" s="513"/>
      <c r="D5" s="513"/>
      <c r="E5" s="513"/>
      <c r="F5" s="513"/>
      <c r="G5" s="513"/>
      <c r="H5" s="513"/>
      <c r="I5" s="513"/>
      <c r="J5" s="513"/>
      <c r="K5" s="513"/>
      <c r="L5" s="513"/>
      <c r="M5" s="513"/>
      <c r="N5" s="513"/>
      <c r="O5" s="514"/>
    </row>
    <row r="6" spans="1:15" ht="19.899999999999999" customHeight="1">
      <c r="A6" s="412" t="s">
        <v>80</v>
      </c>
      <c r="B6" s="412" t="s">
        <v>134</v>
      </c>
      <c r="C6" s="412" t="s">
        <v>38</v>
      </c>
      <c r="D6" s="412" t="s">
        <v>36</v>
      </c>
      <c r="E6" s="412" t="s">
        <v>37</v>
      </c>
      <c r="F6" s="412" t="s">
        <v>7</v>
      </c>
      <c r="G6" s="412" t="s">
        <v>69</v>
      </c>
      <c r="H6" s="515" t="s">
        <v>8</v>
      </c>
      <c r="I6" s="412" t="s">
        <v>135</v>
      </c>
      <c r="J6" s="446" t="s">
        <v>136</v>
      </c>
      <c r="K6" s="451"/>
      <c r="L6" s="447"/>
      <c r="M6" s="446" t="s">
        <v>137</v>
      </c>
      <c r="N6" s="451"/>
      <c r="O6" s="447"/>
    </row>
    <row r="7" spans="1:15" ht="24.75" customHeight="1">
      <c r="A7" s="413"/>
      <c r="B7" s="413"/>
      <c r="C7" s="413"/>
      <c r="D7" s="413"/>
      <c r="E7" s="413"/>
      <c r="F7" s="413"/>
      <c r="G7" s="413"/>
      <c r="H7" s="516"/>
      <c r="I7" s="413"/>
      <c r="J7" s="131" t="s">
        <v>138</v>
      </c>
      <c r="K7" s="141" t="s">
        <v>179</v>
      </c>
      <c r="L7" s="131" t="s">
        <v>139</v>
      </c>
      <c r="M7" s="131" t="s">
        <v>90</v>
      </c>
      <c r="N7" s="141" t="s">
        <v>180</v>
      </c>
      <c r="O7" s="131" t="s">
        <v>16</v>
      </c>
    </row>
    <row r="8" spans="1:15" s="132" customFormat="1" ht="36.75" customHeight="1">
      <c r="A8" s="212" t="s">
        <v>281</v>
      </c>
      <c r="B8" s="212" t="s">
        <v>281</v>
      </c>
      <c r="C8" s="212">
        <v>1</v>
      </c>
      <c r="D8" s="212">
        <v>2</v>
      </c>
      <c r="E8" s="212">
        <v>4</v>
      </c>
      <c r="F8" s="212">
        <v>301</v>
      </c>
      <c r="G8" s="212"/>
      <c r="H8" s="212" t="s">
        <v>203</v>
      </c>
      <c r="I8" s="213" t="s">
        <v>264</v>
      </c>
      <c r="J8" s="213" t="s">
        <v>282</v>
      </c>
      <c r="K8" s="301" t="s">
        <v>283</v>
      </c>
      <c r="L8" s="301" t="s">
        <v>283</v>
      </c>
      <c r="M8" s="214">
        <v>2118540</v>
      </c>
      <c r="N8" s="214">
        <v>54559.710000000006</v>
      </c>
      <c r="O8" s="214">
        <v>54559.710000000006</v>
      </c>
    </row>
    <row r="9" spans="1:15">
      <c r="A9" s="491"/>
      <c r="B9" s="492"/>
      <c r="C9" s="492"/>
      <c r="D9" s="492"/>
      <c r="E9" s="492"/>
      <c r="F9" s="492"/>
      <c r="G9" s="492"/>
      <c r="H9" s="492"/>
      <c r="I9" s="492"/>
      <c r="J9" s="492"/>
      <c r="K9" s="492"/>
      <c r="L9" s="492"/>
      <c r="M9" s="492"/>
      <c r="N9" s="492"/>
      <c r="O9" s="493"/>
    </row>
    <row r="10" spans="1:15" s="255" customFormat="1" ht="22.5" customHeight="1">
      <c r="A10" s="509" t="s">
        <v>585</v>
      </c>
      <c r="B10" s="510"/>
      <c r="C10" s="510"/>
      <c r="D10" s="510"/>
      <c r="E10" s="510"/>
      <c r="F10" s="510"/>
      <c r="G10" s="510"/>
      <c r="H10" s="510"/>
      <c r="I10" s="510"/>
      <c r="J10" s="510"/>
      <c r="K10" s="510"/>
      <c r="L10" s="510"/>
      <c r="M10" s="510"/>
      <c r="N10" s="510"/>
      <c r="O10" s="511"/>
    </row>
    <row r="11" spans="1:15" s="255" customFormat="1" ht="53.25" customHeight="1">
      <c r="A11" s="509" t="s">
        <v>583</v>
      </c>
      <c r="B11" s="510"/>
      <c r="C11" s="510"/>
      <c r="D11" s="510"/>
      <c r="E11" s="510"/>
      <c r="F11" s="510"/>
      <c r="G11" s="510"/>
      <c r="H11" s="510"/>
      <c r="I11" s="510"/>
      <c r="J11" s="510"/>
      <c r="K11" s="510"/>
      <c r="L11" s="510"/>
      <c r="M11" s="510"/>
      <c r="N11" s="510"/>
      <c r="O11" s="511"/>
    </row>
    <row r="12" spans="1:15">
      <c r="A12" s="494" t="s">
        <v>361</v>
      </c>
      <c r="B12" s="495"/>
      <c r="C12" s="495"/>
      <c r="D12" s="495"/>
      <c r="E12" s="495"/>
      <c r="F12" s="495"/>
      <c r="G12" s="495"/>
      <c r="H12" s="495"/>
      <c r="I12" s="495"/>
      <c r="J12" s="495"/>
      <c r="K12" s="495"/>
      <c r="L12" s="495"/>
      <c r="M12" s="495"/>
      <c r="N12" s="495"/>
      <c r="O12" s="496"/>
    </row>
    <row r="13" spans="1:15">
      <c r="A13" s="133"/>
      <c r="B13" s="134"/>
      <c r="C13" s="134"/>
      <c r="D13" s="134"/>
      <c r="E13" s="134"/>
      <c r="F13" s="134"/>
      <c r="G13" s="134"/>
      <c r="H13" s="134"/>
      <c r="I13" s="134"/>
      <c r="J13" s="134"/>
      <c r="K13" s="134"/>
      <c r="L13" s="134"/>
      <c r="M13" s="134"/>
      <c r="N13" s="134"/>
      <c r="O13" s="135"/>
    </row>
    <row r="14" spans="1:15" s="132" customFormat="1" ht="56.25" customHeight="1">
      <c r="A14" s="215" t="s">
        <v>281</v>
      </c>
      <c r="B14" s="215" t="s">
        <v>281</v>
      </c>
      <c r="C14" s="215">
        <v>1</v>
      </c>
      <c r="D14" s="215">
        <v>2</v>
      </c>
      <c r="E14" s="215">
        <v>4</v>
      </c>
      <c r="F14" s="215">
        <v>335</v>
      </c>
      <c r="G14" s="215" t="s">
        <v>205</v>
      </c>
      <c r="H14" s="215" t="s">
        <v>204</v>
      </c>
      <c r="I14" s="215" t="s">
        <v>284</v>
      </c>
      <c r="J14" s="215" t="s">
        <v>285</v>
      </c>
      <c r="K14" s="215" t="s">
        <v>354</v>
      </c>
      <c r="L14" s="215" t="s">
        <v>354</v>
      </c>
      <c r="M14" s="216">
        <v>1636440</v>
      </c>
      <c r="N14" s="216">
        <v>17497155.68</v>
      </c>
      <c r="O14" s="216">
        <v>17497155.68</v>
      </c>
    </row>
    <row r="15" spans="1:15">
      <c r="A15" s="491"/>
      <c r="B15" s="492"/>
      <c r="C15" s="492"/>
      <c r="D15" s="492"/>
      <c r="E15" s="492"/>
      <c r="F15" s="492"/>
      <c r="G15" s="492"/>
      <c r="H15" s="492"/>
      <c r="I15" s="492"/>
      <c r="J15" s="492"/>
      <c r="K15" s="492"/>
      <c r="L15" s="492"/>
      <c r="M15" s="492"/>
      <c r="N15" s="492"/>
      <c r="O15" s="493"/>
    </row>
    <row r="16" spans="1:15">
      <c r="A16" s="494" t="s">
        <v>360</v>
      </c>
      <c r="B16" s="495"/>
      <c r="C16" s="495"/>
      <c r="D16" s="495"/>
      <c r="E16" s="495"/>
      <c r="F16" s="495"/>
      <c r="G16" s="495"/>
      <c r="H16" s="495"/>
      <c r="I16" s="495"/>
      <c r="J16" s="495"/>
      <c r="K16" s="495"/>
      <c r="L16" s="495"/>
      <c r="M16" s="495"/>
      <c r="N16" s="495"/>
      <c r="O16" s="496"/>
    </row>
    <row r="17" spans="1:16">
      <c r="A17" s="133"/>
      <c r="B17" s="134"/>
      <c r="C17" s="134"/>
      <c r="D17" s="134"/>
      <c r="E17" s="134"/>
      <c r="F17" s="134"/>
      <c r="G17" s="134"/>
      <c r="H17" s="134"/>
      <c r="I17" s="134"/>
      <c r="J17" s="134"/>
      <c r="K17" s="134"/>
      <c r="L17" s="134"/>
      <c r="M17" s="134"/>
      <c r="N17" s="134"/>
      <c r="O17" s="135"/>
    </row>
    <row r="18" spans="1:16" ht="161.25" customHeight="1">
      <c r="A18" s="517" t="s">
        <v>584</v>
      </c>
      <c r="B18" s="518"/>
      <c r="C18" s="518"/>
      <c r="D18" s="518"/>
      <c r="E18" s="518"/>
      <c r="F18" s="518"/>
      <c r="G18" s="518"/>
      <c r="H18" s="518"/>
      <c r="I18" s="518"/>
      <c r="J18" s="518"/>
      <c r="K18" s="518"/>
      <c r="L18" s="518"/>
      <c r="M18" s="518"/>
      <c r="N18" s="518"/>
      <c r="O18" s="519"/>
    </row>
    <row r="19" spans="1:16">
      <c r="A19" s="494" t="s">
        <v>361</v>
      </c>
      <c r="B19" s="495"/>
      <c r="C19" s="495"/>
      <c r="D19" s="495"/>
      <c r="E19" s="495"/>
      <c r="F19" s="495"/>
      <c r="G19" s="495"/>
      <c r="H19" s="495"/>
      <c r="I19" s="495"/>
      <c r="J19" s="495"/>
      <c r="K19" s="495"/>
      <c r="L19" s="495"/>
      <c r="M19" s="495"/>
      <c r="N19" s="495"/>
      <c r="O19" s="496"/>
    </row>
    <row r="20" spans="1:16" s="132" customFormat="1" ht="60" customHeight="1">
      <c r="A20" s="215" t="s">
        <v>281</v>
      </c>
      <c r="B20" s="215" t="s">
        <v>281</v>
      </c>
      <c r="C20" s="215">
        <v>1</v>
      </c>
      <c r="D20" s="215">
        <v>2</v>
      </c>
      <c r="E20" s="215">
        <v>4</v>
      </c>
      <c r="F20" s="215">
        <v>336</v>
      </c>
      <c r="G20" s="215" t="s">
        <v>206</v>
      </c>
      <c r="H20" s="215" t="s">
        <v>207</v>
      </c>
      <c r="I20" s="215" t="s">
        <v>284</v>
      </c>
      <c r="J20" s="215" t="s">
        <v>286</v>
      </c>
      <c r="K20" s="215">
        <v>1271</v>
      </c>
      <c r="L20" s="215">
        <v>1890</v>
      </c>
      <c r="M20" s="216">
        <v>6000000</v>
      </c>
      <c r="N20" s="216">
        <v>2025090</v>
      </c>
      <c r="O20" s="216">
        <v>2025090</v>
      </c>
      <c r="P20" s="219">
        <v>2025090</v>
      </c>
    </row>
    <row r="21" spans="1:16">
      <c r="A21" s="491"/>
      <c r="B21" s="492"/>
      <c r="C21" s="492"/>
      <c r="D21" s="492"/>
      <c r="E21" s="492"/>
      <c r="F21" s="492"/>
      <c r="G21" s="492"/>
      <c r="H21" s="492"/>
      <c r="I21" s="492"/>
      <c r="J21" s="492"/>
      <c r="K21" s="492"/>
      <c r="L21" s="492"/>
      <c r="M21" s="492"/>
      <c r="N21" s="492"/>
      <c r="O21" s="493"/>
    </row>
    <row r="22" spans="1:16" ht="33.75" customHeight="1">
      <c r="A22" s="520" t="s">
        <v>586</v>
      </c>
      <c r="B22" s="521"/>
      <c r="C22" s="521"/>
      <c r="D22" s="521"/>
      <c r="E22" s="521"/>
      <c r="F22" s="521"/>
      <c r="G22" s="521"/>
      <c r="H22" s="521"/>
      <c r="I22" s="521"/>
      <c r="J22" s="521"/>
      <c r="K22" s="521"/>
      <c r="L22" s="521"/>
      <c r="M22" s="521"/>
      <c r="N22" s="521"/>
      <c r="O22" s="522"/>
    </row>
    <row r="23" spans="1:16" s="254" customFormat="1" ht="58.5" customHeight="1">
      <c r="A23" s="520" t="s">
        <v>587</v>
      </c>
      <c r="B23" s="521"/>
      <c r="C23" s="521"/>
      <c r="D23" s="521"/>
      <c r="E23" s="521"/>
      <c r="F23" s="521"/>
      <c r="G23" s="521"/>
      <c r="H23" s="521"/>
      <c r="I23" s="521"/>
      <c r="J23" s="521"/>
      <c r="K23" s="521"/>
      <c r="L23" s="521"/>
      <c r="M23" s="521"/>
      <c r="N23" s="521"/>
      <c r="O23" s="522"/>
    </row>
    <row r="24" spans="1:16">
      <c r="A24" s="494" t="s">
        <v>361</v>
      </c>
      <c r="B24" s="495"/>
      <c r="C24" s="495"/>
      <c r="D24" s="495"/>
      <c r="E24" s="495"/>
      <c r="F24" s="495"/>
      <c r="G24" s="495"/>
      <c r="H24" s="495"/>
      <c r="I24" s="495"/>
      <c r="J24" s="495"/>
      <c r="K24" s="495"/>
      <c r="L24" s="495"/>
      <c r="M24" s="495"/>
      <c r="N24" s="495"/>
      <c r="O24" s="496"/>
    </row>
    <row r="25" spans="1:16">
      <c r="A25" s="133"/>
      <c r="B25" s="134"/>
      <c r="C25" s="134"/>
      <c r="D25" s="134"/>
      <c r="E25" s="134"/>
      <c r="F25" s="134"/>
      <c r="G25" s="134"/>
      <c r="H25" s="134"/>
      <c r="I25" s="134"/>
      <c r="J25" s="134"/>
      <c r="K25" s="134"/>
      <c r="L25" s="134"/>
      <c r="M25" s="134"/>
      <c r="N25" s="134"/>
      <c r="O25" s="135"/>
    </row>
    <row r="26" spans="1:16" ht="36" customHeight="1">
      <c r="A26" s="215" t="s">
        <v>281</v>
      </c>
      <c r="B26" s="215" t="s">
        <v>287</v>
      </c>
      <c r="C26" s="215">
        <v>2</v>
      </c>
      <c r="D26" s="215">
        <v>6</v>
      </c>
      <c r="E26" s="215">
        <v>7</v>
      </c>
      <c r="F26" s="215">
        <v>459</v>
      </c>
      <c r="G26" s="215" t="s">
        <v>205</v>
      </c>
      <c r="H26" s="215" t="s">
        <v>214</v>
      </c>
      <c r="I26" s="215" t="s">
        <v>264</v>
      </c>
      <c r="J26" s="215" t="s">
        <v>288</v>
      </c>
      <c r="K26" s="215" t="s">
        <v>296</v>
      </c>
      <c r="L26" s="215" t="s">
        <v>296</v>
      </c>
      <c r="M26" s="216">
        <v>3254504</v>
      </c>
      <c r="N26" s="215" t="s">
        <v>312</v>
      </c>
      <c r="O26" s="215" t="s">
        <v>312</v>
      </c>
    </row>
    <row r="27" spans="1:16" ht="13.5" customHeight="1">
      <c r="A27" s="491"/>
      <c r="B27" s="492"/>
      <c r="C27" s="492"/>
      <c r="D27" s="492"/>
      <c r="E27" s="492"/>
      <c r="F27" s="492"/>
      <c r="G27" s="492"/>
      <c r="H27" s="492"/>
      <c r="I27" s="492"/>
      <c r="J27" s="492"/>
      <c r="K27" s="492"/>
      <c r="L27" s="492"/>
      <c r="M27" s="492"/>
      <c r="N27" s="492"/>
      <c r="O27" s="493"/>
      <c r="P27" s="137"/>
    </row>
    <row r="28" spans="1:16" s="18" customFormat="1" ht="14.25" customHeight="1">
      <c r="A28" s="494" t="s">
        <v>588</v>
      </c>
      <c r="B28" s="495"/>
      <c r="C28" s="495"/>
      <c r="D28" s="495"/>
      <c r="E28" s="495"/>
      <c r="F28" s="495"/>
      <c r="G28" s="495"/>
      <c r="H28" s="495"/>
      <c r="I28" s="495"/>
      <c r="J28" s="495"/>
      <c r="K28" s="495"/>
      <c r="L28" s="495"/>
      <c r="M28" s="495"/>
      <c r="N28" s="495"/>
      <c r="O28" s="496"/>
      <c r="P28" s="138"/>
    </row>
    <row r="29" spans="1:16" s="18" customFormat="1">
      <c r="A29" s="179"/>
      <c r="B29" s="180"/>
      <c r="C29" s="180"/>
      <c r="D29" s="180"/>
      <c r="E29" s="180"/>
      <c r="F29" s="180"/>
      <c r="G29" s="180"/>
      <c r="H29" s="180"/>
      <c r="I29" s="180"/>
      <c r="J29" s="180"/>
      <c r="K29" s="180"/>
      <c r="L29" s="180"/>
      <c r="M29" s="180"/>
      <c r="N29" s="180"/>
      <c r="O29" s="181"/>
    </row>
    <row r="30" spans="1:16" ht="27" customHeight="1">
      <c r="A30" s="506" t="s">
        <v>589</v>
      </c>
      <c r="B30" s="507"/>
      <c r="C30" s="507"/>
      <c r="D30" s="507"/>
      <c r="E30" s="507"/>
      <c r="F30" s="507"/>
      <c r="G30" s="507"/>
      <c r="H30" s="507"/>
      <c r="I30" s="507"/>
      <c r="J30" s="507"/>
      <c r="K30" s="507"/>
      <c r="L30" s="507"/>
      <c r="M30" s="507"/>
      <c r="N30" s="507"/>
      <c r="O30" s="508"/>
    </row>
    <row r="31" spans="1:16" ht="13.5" hidden="1" customHeight="1">
      <c r="A31" s="506"/>
      <c r="B31" s="507"/>
      <c r="C31" s="507"/>
      <c r="D31" s="507"/>
      <c r="E31" s="507"/>
      <c r="F31" s="507"/>
      <c r="G31" s="507"/>
      <c r="H31" s="507"/>
      <c r="I31" s="507"/>
      <c r="J31" s="507"/>
      <c r="K31" s="507"/>
      <c r="L31" s="507"/>
      <c r="M31" s="507"/>
      <c r="N31" s="507"/>
      <c r="O31" s="508"/>
    </row>
    <row r="32" spans="1:16">
      <c r="A32" s="494" t="s">
        <v>361</v>
      </c>
      <c r="B32" s="495"/>
      <c r="C32" s="495"/>
      <c r="D32" s="495"/>
      <c r="E32" s="495"/>
      <c r="F32" s="495"/>
      <c r="G32" s="495"/>
      <c r="H32" s="495"/>
      <c r="I32" s="495"/>
      <c r="J32" s="495"/>
      <c r="K32" s="495"/>
      <c r="L32" s="495"/>
      <c r="M32" s="495"/>
      <c r="N32" s="495"/>
      <c r="O32" s="496"/>
    </row>
    <row r="33" spans="1:16">
      <c r="A33" s="179"/>
      <c r="B33" s="180"/>
      <c r="C33" s="180"/>
      <c r="D33" s="180"/>
      <c r="E33" s="180"/>
      <c r="F33" s="180"/>
      <c r="G33" s="180"/>
      <c r="H33" s="180"/>
      <c r="I33" s="180"/>
      <c r="J33" s="180"/>
      <c r="K33" s="180"/>
      <c r="L33" s="180"/>
      <c r="M33" s="180"/>
      <c r="N33" s="180"/>
      <c r="O33" s="181"/>
    </row>
    <row r="34" spans="1:16" hidden="1">
      <c r="A34" s="525"/>
      <c r="B34" s="526"/>
      <c r="C34" s="526"/>
      <c r="D34" s="526"/>
      <c r="E34" s="526"/>
      <c r="F34" s="526"/>
      <c r="G34" s="526"/>
      <c r="H34" s="526"/>
      <c r="I34" s="526"/>
      <c r="J34" s="526"/>
      <c r="K34" s="526"/>
      <c r="L34" s="526"/>
      <c r="M34" s="526"/>
      <c r="N34" s="526"/>
      <c r="O34" s="527"/>
    </row>
    <row r="35" spans="1:16" ht="35.25" customHeight="1">
      <c r="A35" s="215" t="s">
        <v>281</v>
      </c>
      <c r="B35" s="215" t="s">
        <v>289</v>
      </c>
      <c r="C35" s="215">
        <v>2</v>
      </c>
      <c r="D35" s="215">
        <v>6</v>
      </c>
      <c r="E35" s="215">
        <v>7</v>
      </c>
      <c r="F35" s="215">
        <v>474</v>
      </c>
      <c r="G35" s="215" t="s">
        <v>215</v>
      </c>
      <c r="H35" s="215" t="s">
        <v>216</v>
      </c>
      <c r="I35" s="215" t="s">
        <v>265</v>
      </c>
      <c r="J35" s="215" t="s">
        <v>290</v>
      </c>
      <c r="K35" s="215" t="s">
        <v>356</v>
      </c>
      <c r="L35" s="215" t="s">
        <v>356</v>
      </c>
      <c r="M35" s="216">
        <v>2351231</v>
      </c>
      <c r="N35" s="216">
        <v>390200</v>
      </c>
      <c r="O35" s="216">
        <v>390200</v>
      </c>
    </row>
    <row r="36" spans="1:16">
      <c r="A36" s="491"/>
      <c r="B36" s="492"/>
      <c r="C36" s="492"/>
      <c r="D36" s="492"/>
      <c r="E36" s="492"/>
      <c r="F36" s="492"/>
      <c r="G36" s="492"/>
      <c r="H36" s="492"/>
      <c r="I36" s="492"/>
      <c r="J36" s="492"/>
      <c r="K36" s="492"/>
      <c r="L36" s="492"/>
      <c r="M36" s="492"/>
      <c r="N36" s="492"/>
      <c r="O36" s="493"/>
    </row>
    <row r="37" spans="1:16" s="292" customFormat="1" ht="38.25" customHeight="1">
      <c r="A37" s="506" t="s">
        <v>590</v>
      </c>
      <c r="B37" s="507"/>
      <c r="C37" s="507"/>
      <c r="D37" s="507"/>
      <c r="E37" s="507"/>
      <c r="F37" s="507"/>
      <c r="G37" s="507"/>
      <c r="H37" s="507"/>
      <c r="I37" s="507"/>
      <c r="J37" s="507"/>
      <c r="K37" s="507"/>
      <c r="L37" s="507"/>
      <c r="M37" s="507"/>
      <c r="N37" s="507"/>
      <c r="O37" s="507"/>
      <c r="P37" s="293"/>
    </row>
    <row r="38" spans="1:16" ht="60" customHeight="1">
      <c r="A38" s="520" t="s">
        <v>591</v>
      </c>
      <c r="B38" s="495"/>
      <c r="C38" s="495"/>
      <c r="D38" s="495"/>
      <c r="E38" s="495"/>
      <c r="F38" s="495"/>
      <c r="G38" s="495"/>
      <c r="H38" s="495"/>
      <c r="I38" s="495"/>
      <c r="J38" s="495"/>
      <c r="K38" s="495"/>
      <c r="L38" s="495"/>
      <c r="M38" s="495"/>
      <c r="N38" s="495"/>
      <c r="O38" s="496"/>
    </row>
    <row r="39" spans="1:16">
      <c r="A39" s="494" t="s">
        <v>361</v>
      </c>
      <c r="B39" s="495"/>
      <c r="C39" s="495"/>
      <c r="D39" s="495"/>
      <c r="E39" s="495"/>
      <c r="F39" s="495"/>
      <c r="G39" s="495"/>
      <c r="H39" s="495"/>
      <c r="I39" s="495"/>
      <c r="J39" s="495"/>
      <c r="K39" s="495"/>
      <c r="L39" s="495"/>
      <c r="M39" s="495"/>
      <c r="N39" s="495"/>
      <c r="O39" s="496"/>
    </row>
    <row r="40" spans="1:16">
      <c r="A40" s="179"/>
      <c r="B40" s="180"/>
      <c r="C40" s="180"/>
      <c r="D40" s="180"/>
      <c r="E40" s="180"/>
      <c r="F40" s="180"/>
      <c r="G40" s="180"/>
      <c r="H40" s="180"/>
      <c r="I40" s="180"/>
      <c r="J40" s="180"/>
      <c r="K40" s="180"/>
      <c r="L40" s="180"/>
      <c r="M40" s="180"/>
      <c r="N40" s="180"/>
      <c r="O40" s="181"/>
    </row>
    <row r="41" spans="1:16" ht="45" customHeight="1">
      <c r="A41" s="215" t="s">
        <v>281</v>
      </c>
      <c r="B41" s="215" t="s">
        <v>283</v>
      </c>
      <c r="C41" s="215">
        <v>2</v>
      </c>
      <c r="D41" s="215">
        <v>6</v>
      </c>
      <c r="E41" s="215">
        <v>7</v>
      </c>
      <c r="F41" s="215">
        <v>475</v>
      </c>
      <c r="G41" s="215" t="s">
        <v>217</v>
      </c>
      <c r="H41" s="215" t="s">
        <v>218</v>
      </c>
      <c r="I41" s="215" t="s">
        <v>264</v>
      </c>
      <c r="J41" s="215" t="s">
        <v>303</v>
      </c>
      <c r="K41" s="215" t="s">
        <v>357</v>
      </c>
      <c r="L41" s="215" t="s">
        <v>357</v>
      </c>
      <c r="M41" s="216">
        <v>4455016</v>
      </c>
      <c r="N41" s="216">
        <v>574600</v>
      </c>
      <c r="O41" s="216">
        <v>574600</v>
      </c>
    </row>
    <row r="42" spans="1:16">
      <c r="A42" s="491"/>
      <c r="B42" s="492"/>
      <c r="C42" s="492"/>
      <c r="D42" s="492"/>
      <c r="E42" s="492"/>
      <c r="F42" s="492"/>
      <c r="G42" s="492"/>
      <c r="H42" s="492"/>
      <c r="I42" s="492"/>
      <c r="J42" s="492"/>
      <c r="K42" s="492"/>
      <c r="L42" s="492"/>
      <c r="M42" s="492"/>
      <c r="N42" s="492"/>
      <c r="O42" s="493"/>
    </row>
    <row r="43" spans="1:16" ht="33" customHeight="1">
      <c r="A43" s="506" t="s">
        <v>592</v>
      </c>
      <c r="B43" s="507"/>
      <c r="C43" s="507"/>
      <c r="D43" s="507"/>
      <c r="E43" s="507"/>
      <c r="F43" s="507"/>
      <c r="G43" s="507"/>
      <c r="H43" s="507"/>
      <c r="I43" s="507"/>
      <c r="J43" s="507"/>
      <c r="K43" s="507"/>
      <c r="L43" s="507"/>
      <c r="M43" s="507"/>
      <c r="N43" s="507"/>
      <c r="O43" s="508"/>
    </row>
    <row r="44" spans="1:16" s="353" customFormat="1" ht="183.75" customHeight="1">
      <c r="A44" s="506" t="s">
        <v>846</v>
      </c>
      <c r="B44" s="507"/>
      <c r="C44" s="507"/>
      <c r="D44" s="507"/>
      <c r="E44" s="507"/>
      <c r="F44" s="507"/>
      <c r="G44" s="507"/>
      <c r="H44" s="507"/>
      <c r="I44" s="507"/>
      <c r="J44" s="507"/>
      <c r="K44" s="507"/>
      <c r="L44" s="507"/>
      <c r="M44" s="507"/>
      <c r="N44" s="507"/>
      <c r="O44" s="507"/>
      <c r="P44" s="354"/>
    </row>
    <row r="45" spans="1:16" s="353" customFormat="1" ht="87.75" customHeight="1">
      <c r="A45" s="506"/>
      <c r="B45" s="507"/>
      <c r="C45" s="507"/>
      <c r="D45" s="507"/>
      <c r="E45" s="507"/>
      <c r="F45" s="507"/>
      <c r="G45" s="507"/>
      <c r="H45" s="507"/>
      <c r="I45" s="507"/>
      <c r="J45" s="507"/>
      <c r="K45" s="507"/>
      <c r="L45" s="507"/>
      <c r="M45" s="507"/>
      <c r="N45" s="507"/>
      <c r="O45" s="507"/>
      <c r="P45" s="354"/>
    </row>
    <row r="46" spans="1:16" s="353" customFormat="1" ht="2.25" customHeight="1">
      <c r="A46" s="506"/>
      <c r="B46" s="507"/>
      <c r="C46" s="507"/>
      <c r="D46" s="507"/>
      <c r="E46" s="507"/>
      <c r="F46" s="507"/>
      <c r="G46" s="507"/>
      <c r="H46" s="507"/>
      <c r="I46" s="507"/>
      <c r="J46" s="507"/>
      <c r="K46" s="507"/>
      <c r="L46" s="507"/>
      <c r="M46" s="507"/>
      <c r="N46" s="507"/>
      <c r="O46" s="507"/>
      <c r="P46" s="354"/>
    </row>
    <row r="47" spans="1:16">
      <c r="A47" s="494" t="s">
        <v>361</v>
      </c>
      <c r="B47" s="495"/>
      <c r="C47" s="495"/>
      <c r="D47" s="495"/>
      <c r="E47" s="495"/>
      <c r="F47" s="495"/>
      <c r="G47" s="495"/>
      <c r="H47" s="495"/>
      <c r="I47" s="495"/>
      <c r="J47" s="495"/>
      <c r="K47" s="495"/>
      <c r="L47" s="495"/>
      <c r="M47" s="495"/>
      <c r="N47" s="495"/>
      <c r="O47" s="496"/>
    </row>
    <row r="48" spans="1:16" ht="53.25" customHeight="1">
      <c r="A48" s="215" t="s">
        <v>281</v>
      </c>
      <c r="B48" s="215" t="s">
        <v>281</v>
      </c>
      <c r="C48" s="215">
        <v>2</v>
      </c>
      <c r="D48" s="215">
        <v>6</v>
      </c>
      <c r="E48" s="215">
        <v>8</v>
      </c>
      <c r="F48" s="215">
        <v>477</v>
      </c>
      <c r="G48" s="215" t="s">
        <v>205</v>
      </c>
      <c r="H48" s="215" t="s">
        <v>220</v>
      </c>
      <c r="I48" s="215" t="s">
        <v>264</v>
      </c>
      <c r="J48" s="215" t="s">
        <v>291</v>
      </c>
      <c r="K48" s="215" t="s">
        <v>287</v>
      </c>
      <c r="L48" s="215" t="s">
        <v>287</v>
      </c>
      <c r="M48" s="216">
        <v>1873600</v>
      </c>
      <c r="N48" s="216">
        <v>422810.7</v>
      </c>
      <c r="O48" s="216">
        <v>422810.7</v>
      </c>
    </row>
    <row r="49" spans="1:16">
      <c r="A49" s="491"/>
      <c r="B49" s="492"/>
      <c r="C49" s="492"/>
      <c r="D49" s="492"/>
      <c r="E49" s="492"/>
      <c r="F49" s="492"/>
      <c r="G49" s="492"/>
      <c r="H49" s="492"/>
      <c r="I49" s="492"/>
      <c r="J49" s="492"/>
      <c r="K49" s="492"/>
      <c r="L49" s="492"/>
      <c r="M49" s="492"/>
      <c r="N49" s="492"/>
      <c r="O49" s="493"/>
    </row>
    <row r="50" spans="1:16" ht="32.25" customHeight="1">
      <c r="A50" s="506" t="s">
        <v>593</v>
      </c>
      <c r="B50" s="507"/>
      <c r="C50" s="507"/>
      <c r="D50" s="507"/>
      <c r="E50" s="507"/>
      <c r="F50" s="507"/>
      <c r="G50" s="507"/>
      <c r="H50" s="507"/>
      <c r="I50" s="507"/>
      <c r="J50" s="507"/>
      <c r="K50" s="507"/>
      <c r="L50" s="507"/>
      <c r="M50" s="507"/>
      <c r="N50" s="507"/>
      <c r="O50" s="508"/>
    </row>
    <row r="51" spans="1:16" ht="13.5" customHeight="1">
      <c r="A51" s="506" t="s">
        <v>594</v>
      </c>
      <c r="B51" s="507"/>
      <c r="C51" s="507"/>
      <c r="D51" s="507"/>
      <c r="E51" s="507"/>
      <c r="F51" s="507"/>
      <c r="G51" s="507"/>
      <c r="H51" s="507"/>
      <c r="I51" s="507"/>
      <c r="J51" s="507"/>
      <c r="K51" s="507"/>
      <c r="L51" s="507"/>
      <c r="M51" s="507"/>
      <c r="N51" s="507"/>
      <c r="O51" s="508"/>
    </row>
    <row r="52" spans="1:16" ht="71.25" customHeight="1">
      <c r="A52" s="506"/>
      <c r="B52" s="507"/>
      <c r="C52" s="507"/>
      <c r="D52" s="507"/>
      <c r="E52" s="507"/>
      <c r="F52" s="507"/>
      <c r="G52" s="507"/>
      <c r="H52" s="507"/>
      <c r="I52" s="507"/>
      <c r="J52" s="507"/>
      <c r="K52" s="507"/>
      <c r="L52" s="507"/>
      <c r="M52" s="507"/>
      <c r="N52" s="507"/>
      <c r="O52" s="508"/>
    </row>
    <row r="53" spans="1:16">
      <c r="A53" s="494" t="s">
        <v>361</v>
      </c>
      <c r="B53" s="495"/>
      <c r="C53" s="495"/>
      <c r="D53" s="495"/>
      <c r="E53" s="495"/>
      <c r="F53" s="495"/>
      <c r="G53" s="495"/>
      <c r="H53" s="495"/>
      <c r="I53" s="495"/>
      <c r="J53" s="495"/>
      <c r="K53" s="495"/>
      <c r="L53" s="495"/>
      <c r="M53" s="495"/>
      <c r="N53" s="495"/>
      <c r="O53" s="496"/>
    </row>
    <row r="54" spans="1:16" ht="54" customHeight="1">
      <c r="A54" s="215" t="s">
        <v>281</v>
      </c>
      <c r="B54" s="215" t="s">
        <v>289</v>
      </c>
      <c r="C54" s="215">
        <v>2</v>
      </c>
      <c r="D54" s="215">
        <v>6</v>
      </c>
      <c r="E54" s="215">
        <v>8</v>
      </c>
      <c r="F54" s="215">
        <v>478</v>
      </c>
      <c r="G54" s="215" t="s">
        <v>205</v>
      </c>
      <c r="H54" s="215" t="s">
        <v>221</v>
      </c>
      <c r="I54" s="215" t="s">
        <v>264</v>
      </c>
      <c r="J54" s="215" t="s">
        <v>292</v>
      </c>
      <c r="K54" s="215" t="s">
        <v>355</v>
      </c>
      <c r="L54" s="215" t="s">
        <v>355</v>
      </c>
      <c r="M54" s="216">
        <v>20962387</v>
      </c>
      <c r="N54" s="216">
        <v>7598816.4800000004</v>
      </c>
      <c r="O54" s="216">
        <v>7598816.4800000004</v>
      </c>
    </row>
    <row r="55" spans="1:16">
      <c r="A55" s="491"/>
      <c r="B55" s="492"/>
      <c r="C55" s="492"/>
      <c r="D55" s="492"/>
      <c r="E55" s="492"/>
      <c r="F55" s="492"/>
      <c r="G55" s="492"/>
      <c r="H55" s="492"/>
      <c r="I55" s="492"/>
      <c r="J55" s="492"/>
      <c r="K55" s="492"/>
      <c r="L55" s="492"/>
      <c r="M55" s="492"/>
      <c r="N55" s="492"/>
      <c r="O55" s="493"/>
    </row>
    <row r="56" spans="1:16">
      <c r="A56" s="494" t="s">
        <v>837</v>
      </c>
      <c r="B56" s="495"/>
      <c r="C56" s="495"/>
      <c r="D56" s="495"/>
      <c r="E56" s="495"/>
      <c r="F56" s="495"/>
      <c r="G56" s="495"/>
      <c r="H56" s="495"/>
      <c r="I56" s="495"/>
      <c r="J56" s="495"/>
      <c r="K56" s="495"/>
      <c r="L56" s="495"/>
      <c r="M56" s="495"/>
      <c r="N56" s="495"/>
      <c r="O56" s="496"/>
    </row>
    <row r="57" spans="1:16" s="353" customFormat="1" ht="142.5" customHeight="1">
      <c r="A57" s="506" t="s">
        <v>845</v>
      </c>
      <c r="B57" s="507"/>
      <c r="C57" s="507"/>
      <c r="D57" s="507"/>
      <c r="E57" s="507"/>
      <c r="F57" s="507"/>
      <c r="G57" s="507"/>
      <c r="H57" s="507"/>
      <c r="I57" s="507"/>
      <c r="J57" s="507"/>
      <c r="K57" s="507"/>
      <c r="L57" s="507"/>
      <c r="M57" s="507"/>
      <c r="N57" s="507"/>
      <c r="O57" s="507"/>
      <c r="P57" s="354"/>
    </row>
    <row r="58" spans="1:16" s="353" customFormat="1" ht="142.5" customHeight="1">
      <c r="A58" s="506"/>
      <c r="B58" s="507"/>
      <c r="C58" s="507"/>
      <c r="D58" s="507"/>
      <c r="E58" s="507"/>
      <c r="F58" s="507"/>
      <c r="G58" s="507"/>
      <c r="H58" s="507"/>
      <c r="I58" s="507"/>
      <c r="J58" s="507"/>
      <c r="K58" s="507"/>
      <c r="L58" s="507"/>
      <c r="M58" s="507"/>
      <c r="N58" s="507"/>
      <c r="O58" s="507"/>
      <c r="P58" s="354"/>
    </row>
    <row r="59" spans="1:16" s="353" customFormat="1" ht="132" customHeight="1">
      <c r="A59" s="506"/>
      <c r="B59" s="507"/>
      <c r="C59" s="507"/>
      <c r="D59" s="507"/>
      <c r="E59" s="507"/>
      <c r="F59" s="507"/>
      <c r="G59" s="507"/>
      <c r="H59" s="507"/>
      <c r="I59" s="507"/>
      <c r="J59" s="507"/>
      <c r="K59" s="507"/>
      <c r="L59" s="507"/>
      <c r="M59" s="507"/>
      <c r="N59" s="507"/>
      <c r="O59" s="507"/>
      <c r="P59" s="354"/>
    </row>
    <row r="60" spans="1:16">
      <c r="A60" s="179"/>
      <c r="B60" s="180"/>
      <c r="C60" s="180"/>
      <c r="D60" s="180"/>
      <c r="E60" s="180"/>
      <c r="F60" s="180"/>
      <c r="G60" s="180"/>
      <c r="H60" s="180"/>
      <c r="I60" s="180"/>
      <c r="J60" s="180"/>
      <c r="K60" s="180"/>
      <c r="L60" s="180"/>
      <c r="M60" s="180"/>
      <c r="N60" s="180"/>
      <c r="O60" s="181"/>
    </row>
    <row r="61" spans="1:16">
      <c r="A61" s="494" t="s">
        <v>361</v>
      </c>
      <c r="B61" s="495"/>
      <c r="C61" s="495"/>
      <c r="D61" s="495"/>
      <c r="E61" s="495"/>
      <c r="F61" s="495"/>
      <c r="G61" s="495"/>
      <c r="H61" s="495"/>
      <c r="I61" s="495"/>
      <c r="J61" s="495"/>
      <c r="K61" s="495"/>
      <c r="L61" s="495"/>
      <c r="M61" s="495"/>
      <c r="N61" s="495"/>
      <c r="O61" s="496"/>
    </row>
    <row r="62" spans="1:16" ht="40.5" customHeight="1">
      <c r="A62" s="215" t="s">
        <v>281</v>
      </c>
      <c r="B62" s="215" t="s">
        <v>281</v>
      </c>
      <c r="C62" s="215">
        <v>2</v>
      </c>
      <c r="D62" s="215">
        <v>6</v>
      </c>
      <c r="E62" s="215">
        <v>8</v>
      </c>
      <c r="F62" s="215">
        <v>487</v>
      </c>
      <c r="G62" s="215" t="s">
        <v>206</v>
      </c>
      <c r="H62" s="215" t="s">
        <v>222</v>
      </c>
      <c r="I62" s="215" t="s">
        <v>264</v>
      </c>
      <c r="J62" s="375">
        <v>3000</v>
      </c>
      <c r="K62" s="375">
        <v>50</v>
      </c>
      <c r="L62" s="375">
        <v>108</v>
      </c>
      <c r="M62" s="216">
        <v>14561179</v>
      </c>
      <c r="N62" s="216">
        <v>4191197.18</v>
      </c>
      <c r="O62" s="216">
        <v>4191197.18</v>
      </c>
    </row>
    <row r="63" spans="1:16">
      <c r="A63" s="491"/>
      <c r="B63" s="492"/>
      <c r="C63" s="492"/>
      <c r="D63" s="492"/>
      <c r="E63" s="492"/>
      <c r="F63" s="492"/>
      <c r="G63" s="492"/>
      <c r="H63" s="492"/>
      <c r="I63" s="492"/>
      <c r="J63" s="492"/>
      <c r="K63" s="492"/>
      <c r="L63" s="492"/>
      <c r="M63" s="492"/>
      <c r="N63" s="492"/>
      <c r="O63" s="493"/>
    </row>
    <row r="64" spans="1:16" s="307" customFormat="1" ht="21.75" customHeight="1">
      <c r="A64" s="506" t="s">
        <v>595</v>
      </c>
      <c r="B64" s="507"/>
      <c r="C64" s="507"/>
      <c r="D64" s="507"/>
      <c r="E64" s="507"/>
      <c r="F64" s="507"/>
      <c r="G64" s="507"/>
      <c r="H64" s="507"/>
      <c r="I64" s="507"/>
      <c r="J64" s="507"/>
      <c r="K64" s="507"/>
      <c r="L64" s="507"/>
      <c r="M64" s="507"/>
      <c r="N64" s="507"/>
      <c r="O64" s="507"/>
    </row>
    <row r="65" spans="1:15" s="307" customFormat="1" ht="21.75" customHeight="1">
      <c r="A65" s="506"/>
      <c r="B65" s="507"/>
      <c r="C65" s="507"/>
      <c r="D65" s="507"/>
      <c r="E65" s="507"/>
      <c r="F65" s="507"/>
      <c r="G65" s="507"/>
      <c r="H65" s="507"/>
      <c r="I65" s="507"/>
      <c r="J65" s="507"/>
      <c r="K65" s="507"/>
      <c r="L65" s="507"/>
      <c r="M65" s="507"/>
      <c r="N65" s="507"/>
      <c r="O65" s="507"/>
    </row>
    <row r="66" spans="1:15">
      <c r="A66" s="506" t="s">
        <v>596</v>
      </c>
      <c r="B66" s="507"/>
      <c r="C66" s="507"/>
      <c r="D66" s="507"/>
      <c r="E66" s="507"/>
      <c r="F66" s="507"/>
      <c r="G66" s="507"/>
      <c r="H66" s="507"/>
      <c r="I66" s="507"/>
      <c r="J66" s="507"/>
      <c r="K66" s="507"/>
      <c r="L66" s="507"/>
      <c r="M66" s="507"/>
      <c r="N66" s="507"/>
      <c r="O66" s="508"/>
    </row>
    <row r="67" spans="1:15" ht="33" customHeight="1">
      <c r="A67" s="506"/>
      <c r="B67" s="507"/>
      <c r="C67" s="507"/>
      <c r="D67" s="507"/>
      <c r="E67" s="507"/>
      <c r="F67" s="507"/>
      <c r="G67" s="507"/>
      <c r="H67" s="507"/>
      <c r="I67" s="507"/>
      <c r="J67" s="507"/>
      <c r="K67" s="507"/>
      <c r="L67" s="507"/>
      <c r="M67" s="507"/>
      <c r="N67" s="507"/>
      <c r="O67" s="508"/>
    </row>
    <row r="68" spans="1:15">
      <c r="A68" s="494" t="s">
        <v>361</v>
      </c>
      <c r="B68" s="495"/>
      <c r="C68" s="495"/>
      <c r="D68" s="495"/>
      <c r="E68" s="495"/>
      <c r="F68" s="495"/>
      <c r="G68" s="495"/>
      <c r="H68" s="495"/>
      <c r="I68" s="495"/>
      <c r="J68" s="495"/>
      <c r="K68" s="495"/>
      <c r="L68" s="495"/>
      <c r="M68" s="495"/>
      <c r="N68" s="495"/>
      <c r="O68" s="496"/>
    </row>
    <row r="69" spans="1:15" ht="43.5" customHeight="1">
      <c r="A69" s="215" t="s">
        <v>281</v>
      </c>
      <c r="B69" s="215" t="s">
        <v>281</v>
      </c>
      <c r="C69" s="215">
        <v>2</v>
      </c>
      <c r="D69" s="215">
        <v>6</v>
      </c>
      <c r="E69" s="215">
        <v>8</v>
      </c>
      <c r="F69" s="215">
        <v>488</v>
      </c>
      <c r="G69" s="215" t="s">
        <v>206</v>
      </c>
      <c r="H69" s="215" t="s">
        <v>223</v>
      </c>
      <c r="I69" s="215" t="s">
        <v>264</v>
      </c>
      <c r="J69" s="215" t="s">
        <v>293</v>
      </c>
      <c r="K69" s="215" t="s">
        <v>597</v>
      </c>
      <c r="L69" s="215" t="s">
        <v>598</v>
      </c>
      <c r="M69" s="216">
        <v>600000</v>
      </c>
      <c r="N69" s="216">
        <v>348971</v>
      </c>
      <c r="O69" s="216">
        <v>348971.01</v>
      </c>
    </row>
    <row r="70" spans="1:15" ht="32.25" customHeight="1">
      <c r="A70" s="509" t="s">
        <v>599</v>
      </c>
      <c r="B70" s="510"/>
      <c r="C70" s="510"/>
      <c r="D70" s="510"/>
      <c r="E70" s="510"/>
      <c r="F70" s="510"/>
      <c r="G70" s="510"/>
      <c r="H70" s="510"/>
      <c r="I70" s="510"/>
      <c r="J70" s="510"/>
      <c r="K70" s="510"/>
      <c r="L70" s="510"/>
      <c r="M70" s="510"/>
      <c r="N70" s="510"/>
      <c r="O70" s="511"/>
    </row>
    <row r="71" spans="1:15">
      <c r="A71" s="506" t="s">
        <v>600</v>
      </c>
      <c r="B71" s="507"/>
      <c r="C71" s="507"/>
      <c r="D71" s="507"/>
      <c r="E71" s="507"/>
      <c r="F71" s="507"/>
      <c r="G71" s="507"/>
      <c r="H71" s="507"/>
      <c r="I71" s="507"/>
      <c r="J71" s="507"/>
      <c r="K71" s="507"/>
      <c r="L71" s="507"/>
      <c r="M71" s="507"/>
      <c r="N71" s="507"/>
      <c r="O71" s="508"/>
    </row>
    <row r="72" spans="1:15" ht="84.75" customHeight="1">
      <c r="A72" s="506"/>
      <c r="B72" s="507"/>
      <c r="C72" s="507"/>
      <c r="D72" s="507"/>
      <c r="E72" s="507"/>
      <c r="F72" s="507"/>
      <c r="G72" s="507"/>
      <c r="H72" s="507"/>
      <c r="I72" s="507"/>
      <c r="J72" s="507"/>
      <c r="K72" s="507"/>
      <c r="L72" s="507"/>
      <c r="M72" s="507"/>
      <c r="N72" s="507"/>
      <c r="O72" s="508"/>
    </row>
    <row r="73" spans="1:15">
      <c r="A73" s="494" t="s">
        <v>361</v>
      </c>
      <c r="B73" s="495"/>
      <c r="C73" s="495"/>
      <c r="D73" s="495"/>
      <c r="E73" s="495"/>
      <c r="F73" s="495"/>
      <c r="G73" s="495"/>
      <c r="H73" s="495"/>
      <c r="I73" s="495"/>
      <c r="J73" s="495"/>
      <c r="K73" s="495"/>
      <c r="L73" s="495"/>
      <c r="M73" s="495"/>
      <c r="N73" s="495"/>
      <c r="O73" s="496"/>
    </row>
    <row r="74" spans="1:15">
      <c r="A74" s="179"/>
      <c r="B74" s="180"/>
      <c r="C74" s="180"/>
      <c r="D74" s="180"/>
      <c r="E74" s="180"/>
      <c r="F74" s="180"/>
      <c r="G74" s="180"/>
      <c r="H74" s="180"/>
      <c r="I74" s="180"/>
      <c r="J74" s="180"/>
      <c r="K74" s="180"/>
      <c r="L74" s="180"/>
      <c r="M74" s="180"/>
      <c r="N74" s="180"/>
      <c r="O74" s="181"/>
    </row>
    <row r="75" spans="1:15" ht="38.25" customHeight="1">
      <c r="A75" s="215" t="s">
        <v>281</v>
      </c>
      <c r="B75" s="215" t="s">
        <v>281</v>
      </c>
      <c r="C75" s="215">
        <v>2</v>
      </c>
      <c r="D75" s="215">
        <v>6</v>
      </c>
      <c r="E75" s="215">
        <v>8</v>
      </c>
      <c r="F75" s="215">
        <v>489</v>
      </c>
      <c r="G75" s="215" t="s">
        <v>224</v>
      </c>
      <c r="H75" s="215" t="s">
        <v>225</v>
      </c>
      <c r="I75" s="215" t="s">
        <v>264</v>
      </c>
      <c r="J75" s="215" t="s">
        <v>294</v>
      </c>
      <c r="K75" s="215" t="s">
        <v>296</v>
      </c>
      <c r="L75" s="215" t="s">
        <v>296</v>
      </c>
      <c r="M75" s="216">
        <v>4354962</v>
      </c>
      <c r="N75" s="215" t="s">
        <v>312</v>
      </c>
      <c r="O75" s="215" t="s">
        <v>312</v>
      </c>
    </row>
    <row r="76" spans="1:15">
      <c r="A76" s="491"/>
      <c r="B76" s="492"/>
      <c r="C76" s="492"/>
      <c r="D76" s="492"/>
      <c r="E76" s="492"/>
      <c r="F76" s="492"/>
      <c r="G76" s="492"/>
      <c r="H76" s="492"/>
      <c r="I76" s="492"/>
      <c r="J76" s="492"/>
      <c r="K76" s="492"/>
      <c r="L76" s="492"/>
      <c r="M76" s="492"/>
      <c r="N76" s="492"/>
      <c r="O76" s="493"/>
    </row>
    <row r="77" spans="1:15" ht="26.25" customHeight="1">
      <c r="A77" s="506" t="s">
        <v>601</v>
      </c>
      <c r="B77" s="507"/>
      <c r="C77" s="507"/>
      <c r="D77" s="507"/>
      <c r="E77" s="507"/>
      <c r="F77" s="507"/>
      <c r="G77" s="507"/>
      <c r="H77" s="507"/>
      <c r="I77" s="507"/>
      <c r="J77" s="507"/>
      <c r="K77" s="507"/>
      <c r="L77" s="507"/>
      <c r="M77" s="507"/>
      <c r="N77" s="507"/>
      <c r="O77" s="508"/>
    </row>
    <row r="78" spans="1:15">
      <c r="A78" s="506" t="s">
        <v>602</v>
      </c>
      <c r="B78" s="507"/>
      <c r="C78" s="507"/>
      <c r="D78" s="507"/>
      <c r="E78" s="507"/>
      <c r="F78" s="507"/>
      <c r="G78" s="507"/>
      <c r="H78" s="507"/>
      <c r="I78" s="507"/>
      <c r="J78" s="507"/>
      <c r="K78" s="507"/>
      <c r="L78" s="507"/>
      <c r="M78" s="507"/>
      <c r="N78" s="507"/>
      <c r="O78" s="508"/>
    </row>
    <row r="79" spans="1:15">
      <c r="A79" s="506"/>
      <c r="B79" s="507"/>
      <c r="C79" s="507"/>
      <c r="D79" s="507"/>
      <c r="E79" s="507"/>
      <c r="F79" s="507"/>
      <c r="G79" s="507"/>
      <c r="H79" s="507"/>
      <c r="I79" s="507"/>
      <c r="J79" s="507"/>
      <c r="K79" s="507"/>
      <c r="L79" s="507"/>
      <c r="M79" s="507"/>
      <c r="N79" s="507"/>
      <c r="O79" s="508"/>
    </row>
    <row r="80" spans="1:15">
      <c r="A80" s="494" t="s">
        <v>361</v>
      </c>
      <c r="B80" s="495"/>
      <c r="C80" s="495"/>
      <c r="D80" s="495"/>
      <c r="E80" s="495"/>
      <c r="F80" s="495"/>
      <c r="G80" s="495"/>
      <c r="H80" s="495"/>
      <c r="I80" s="495"/>
      <c r="J80" s="495"/>
      <c r="K80" s="495"/>
      <c r="L80" s="495"/>
      <c r="M80" s="495"/>
      <c r="N80" s="495"/>
      <c r="O80" s="496"/>
    </row>
    <row r="81" spans="1:15">
      <c r="A81" s="179"/>
      <c r="B81" s="180"/>
      <c r="C81" s="180"/>
      <c r="D81" s="180"/>
      <c r="E81" s="180"/>
      <c r="F81" s="180"/>
      <c r="G81" s="180"/>
      <c r="H81" s="180"/>
      <c r="I81" s="180"/>
      <c r="J81" s="180"/>
      <c r="K81" s="180"/>
      <c r="L81" s="180"/>
      <c r="M81" s="180"/>
      <c r="N81" s="180"/>
      <c r="O81" s="181"/>
    </row>
    <row r="82" spans="1:15" ht="44.25" customHeight="1">
      <c r="A82" s="215" t="s">
        <v>281</v>
      </c>
      <c r="B82" s="215" t="s">
        <v>281</v>
      </c>
      <c r="C82" s="215">
        <v>2</v>
      </c>
      <c r="D82" s="215">
        <v>6</v>
      </c>
      <c r="E82" s="215">
        <v>8</v>
      </c>
      <c r="F82" s="215">
        <v>491</v>
      </c>
      <c r="G82" s="215"/>
      <c r="H82" s="215" t="s">
        <v>226</v>
      </c>
      <c r="I82" s="215" t="s">
        <v>266</v>
      </c>
      <c r="J82" s="215" t="s">
        <v>295</v>
      </c>
      <c r="K82" s="215">
        <v>3000</v>
      </c>
      <c r="L82" s="215">
        <v>4852</v>
      </c>
      <c r="M82" s="216">
        <v>77000</v>
      </c>
      <c r="N82" s="216">
        <v>32080</v>
      </c>
      <c r="O82" s="216">
        <v>32080</v>
      </c>
    </row>
    <row r="83" spans="1:15">
      <c r="A83" s="491"/>
      <c r="B83" s="492"/>
      <c r="C83" s="492"/>
      <c r="D83" s="492"/>
      <c r="E83" s="492"/>
      <c r="F83" s="492"/>
      <c r="G83" s="492"/>
      <c r="H83" s="492"/>
      <c r="I83" s="492"/>
      <c r="J83" s="492"/>
      <c r="K83" s="492"/>
      <c r="L83" s="492"/>
      <c r="M83" s="492"/>
      <c r="N83" s="492"/>
      <c r="O83" s="493"/>
    </row>
    <row r="84" spans="1:15" ht="32.25" customHeight="1">
      <c r="A84" s="520" t="s">
        <v>599</v>
      </c>
      <c r="B84" s="521"/>
      <c r="C84" s="521"/>
      <c r="D84" s="521"/>
      <c r="E84" s="521"/>
      <c r="F84" s="521"/>
      <c r="G84" s="521"/>
      <c r="H84" s="521"/>
      <c r="I84" s="521"/>
      <c r="J84" s="521"/>
      <c r="K84" s="521"/>
      <c r="L84" s="521"/>
      <c r="M84" s="521"/>
      <c r="N84" s="521"/>
      <c r="O84" s="522"/>
    </row>
    <row r="85" spans="1:15" ht="51.75" customHeight="1">
      <c r="A85" s="520" t="s">
        <v>603</v>
      </c>
      <c r="B85" s="521"/>
      <c r="C85" s="521"/>
      <c r="D85" s="521"/>
      <c r="E85" s="521"/>
      <c r="F85" s="521"/>
      <c r="G85" s="521"/>
      <c r="H85" s="521"/>
      <c r="I85" s="521"/>
      <c r="J85" s="521"/>
      <c r="K85" s="521"/>
      <c r="L85" s="521"/>
      <c r="M85" s="521"/>
      <c r="N85" s="521"/>
      <c r="O85" s="522"/>
    </row>
    <row r="86" spans="1:15">
      <c r="A86" s="494" t="s">
        <v>622</v>
      </c>
      <c r="B86" s="495"/>
      <c r="C86" s="495"/>
      <c r="D86" s="495"/>
      <c r="E86" s="495"/>
      <c r="F86" s="495"/>
      <c r="G86" s="495"/>
      <c r="H86" s="495"/>
      <c r="I86" s="495"/>
      <c r="J86" s="495"/>
      <c r="K86" s="495"/>
      <c r="L86" s="495"/>
      <c r="M86" s="495"/>
      <c r="N86" s="495"/>
      <c r="O86" s="496"/>
    </row>
    <row r="87" spans="1:15">
      <c r="A87" s="525"/>
      <c r="B87" s="526"/>
      <c r="C87" s="526"/>
      <c r="D87" s="526"/>
      <c r="E87" s="526"/>
      <c r="F87" s="526"/>
      <c r="G87" s="526"/>
      <c r="H87" s="526"/>
      <c r="I87" s="526"/>
      <c r="J87" s="526"/>
      <c r="K87" s="526"/>
      <c r="L87" s="526"/>
      <c r="M87" s="526"/>
      <c r="N87" s="526"/>
      <c r="O87" s="527"/>
    </row>
    <row r="88" spans="1:15" ht="40.5" customHeight="1">
      <c r="A88" s="215" t="s">
        <v>281</v>
      </c>
      <c r="B88" s="215" t="s">
        <v>281</v>
      </c>
      <c r="C88" s="215">
        <v>2</v>
      </c>
      <c r="D88" s="215">
        <v>6</v>
      </c>
      <c r="E88" s="215">
        <v>8</v>
      </c>
      <c r="F88" s="215">
        <v>498</v>
      </c>
      <c r="G88" s="215" t="s">
        <v>206</v>
      </c>
      <c r="H88" s="215" t="s">
        <v>227</v>
      </c>
      <c r="I88" s="215" t="s">
        <v>264</v>
      </c>
      <c r="J88" s="215" t="s">
        <v>294</v>
      </c>
      <c r="K88" s="215" t="s">
        <v>296</v>
      </c>
      <c r="L88" s="215" t="s">
        <v>296</v>
      </c>
      <c r="M88" s="216">
        <v>3000000</v>
      </c>
      <c r="N88" s="215" t="s">
        <v>296</v>
      </c>
      <c r="O88" s="215" t="s">
        <v>296</v>
      </c>
    </row>
    <row r="89" spans="1:15">
      <c r="A89" s="491"/>
      <c r="B89" s="492"/>
      <c r="C89" s="492"/>
      <c r="D89" s="492"/>
      <c r="E89" s="492"/>
      <c r="F89" s="492"/>
      <c r="G89" s="492"/>
      <c r="H89" s="492"/>
      <c r="I89" s="492"/>
      <c r="J89" s="492"/>
      <c r="K89" s="492"/>
      <c r="L89" s="492"/>
      <c r="M89" s="492"/>
      <c r="N89" s="492"/>
      <c r="O89" s="493"/>
    </row>
    <row r="90" spans="1:15" ht="22.5" customHeight="1">
      <c r="A90" s="520" t="s">
        <v>604</v>
      </c>
      <c r="B90" s="521"/>
      <c r="C90" s="521"/>
      <c r="D90" s="521"/>
      <c r="E90" s="521"/>
      <c r="F90" s="521"/>
      <c r="G90" s="521"/>
      <c r="H90" s="521"/>
      <c r="I90" s="521"/>
      <c r="J90" s="521"/>
      <c r="K90" s="521"/>
      <c r="L90" s="521"/>
      <c r="M90" s="521"/>
      <c r="N90" s="521"/>
      <c r="O90" s="522"/>
    </row>
    <row r="91" spans="1:15" ht="44.25" customHeight="1">
      <c r="A91" s="520" t="s">
        <v>605</v>
      </c>
      <c r="B91" s="521"/>
      <c r="C91" s="521"/>
      <c r="D91" s="521"/>
      <c r="E91" s="521"/>
      <c r="F91" s="521"/>
      <c r="G91" s="521"/>
      <c r="H91" s="521"/>
      <c r="I91" s="521"/>
      <c r="J91" s="521"/>
      <c r="K91" s="521"/>
      <c r="L91" s="521"/>
      <c r="M91" s="521"/>
      <c r="N91" s="521"/>
      <c r="O91" s="522"/>
    </row>
    <row r="92" spans="1:15">
      <c r="A92" s="494" t="s">
        <v>361</v>
      </c>
      <c r="B92" s="495"/>
      <c r="C92" s="495"/>
      <c r="D92" s="495"/>
      <c r="E92" s="495"/>
      <c r="F92" s="495"/>
      <c r="G92" s="495"/>
      <c r="H92" s="495"/>
      <c r="I92" s="495"/>
      <c r="J92" s="495"/>
      <c r="K92" s="495"/>
      <c r="L92" s="495"/>
      <c r="M92" s="495"/>
      <c r="N92" s="495"/>
      <c r="O92" s="496"/>
    </row>
    <row r="93" spans="1:15">
      <c r="A93" s="525"/>
      <c r="B93" s="526"/>
      <c r="C93" s="526"/>
      <c r="D93" s="526"/>
      <c r="E93" s="526"/>
      <c r="F93" s="526"/>
      <c r="G93" s="526"/>
      <c r="H93" s="526"/>
      <c r="I93" s="526"/>
      <c r="J93" s="526"/>
      <c r="K93" s="526"/>
      <c r="L93" s="526"/>
      <c r="M93" s="526"/>
      <c r="N93" s="526"/>
      <c r="O93" s="527"/>
    </row>
    <row r="94" spans="1:15" ht="43.5" customHeight="1">
      <c r="A94" s="215" t="s">
        <v>281</v>
      </c>
      <c r="B94" s="215" t="s">
        <v>281</v>
      </c>
      <c r="C94" s="215">
        <v>2</v>
      </c>
      <c r="D94" s="215">
        <v>6</v>
      </c>
      <c r="E94" s="215">
        <v>9</v>
      </c>
      <c r="F94" s="215">
        <v>537</v>
      </c>
      <c r="G94" s="215" t="s">
        <v>230</v>
      </c>
      <c r="H94" s="215" t="s">
        <v>229</v>
      </c>
      <c r="I94" s="215" t="s">
        <v>264</v>
      </c>
      <c r="J94" s="215" t="s">
        <v>297</v>
      </c>
      <c r="K94" s="215" t="s">
        <v>296</v>
      </c>
      <c r="L94" s="215" t="s">
        <v>296</v>
      </c>
      <c r="M94" s="216">
        <v>345320</v>
      </c>
      <c r="N94" s="216">
        <v>700000</v>
      </c>
      <c r="O94" s="216">
        <v>700000</v>
      </c>
    </row>
    <row r="95" spans="1:15" ht="21.75" customHeight="1">
      <c r="A95" s="315" t="s">
        <v>612</v>
      </c>
      <c r="B95" s="256"/>
      <c r="C95" s="256"/>
      <c r="D95" s="256"/>
      <c r="E95" s="256"/>
      <c r="F95" s="256"/>
      <c r="G95" s="256"/>
      <c r="H95" s="256"/>
      <c r="I95" s="256"/>
      <c r="J95" s="256"/>
      <c r="K95" s="256"/>
      <c r="L95" s="256"/>
      <c r="M95" s="256"/>
      <c r="N95" s="256"/>
      <c r="O95" s="256"/>
    </row>
    <row r="96" spans="1:15">
      <c r="A96" s="494" t="s">
        <v>611</v>
      </c>
      <c r="B96" s="495"/>
      <c r="C96" s="495"/>
      <c r="D96" s="495"/>
      <c r="E96" s="495"/>
      <c r="F96" s="495"/>
      <c r="G96" s="495"/>
      <c r="H96" s="495"/>
      <c r="I96" s="495"/>
      <c r="J96" s="495"/>
      <c r="K96" s="495"/>
      <c r="L96" s="495"/>
      <c r="M96" s="495"/>
      <c r="N96" s="495"/>
      <c r="O96" s="496"/>
    </row>
    <row r="97" spans="1:15">
      <c r="A97" s="494" t="s">
        <v>361</v>
      </c>
      <c r="B97" s="495"/>
      <c r="C97" s="495"/>
      <c r="D97" s="495"/>
      <c r="E97" s="495"/>
      <c r="F97" s="495"/>
      <c r="G97" s="495"/>
      <c r="H97" s="495"/>
      <c r="I97" s="495"/>
      <c r="J97" s="495"/>
      <c r="K97" s="495"/>
      <c r="L97" s="495"/>
      <c r="M97" s="495"/>
      <c r="N97" s="495"/>
      <c r="O97" s="496"/>
    </row>
    <row r="99" spans="1:15" ht="29.25" customHeight="1">
      <c r="A99" s="215" t="s">
        <v>281</v>
      </c>
      <c r="B99" s="215" t="s">
        <v>287</v>
      </c>
      <c r="C99" s="215">
        <v>3</v>
      </c>
      <c r="D99" s="215">
        <v>2</v>
      </c>
      <c r="E99" s="215">
        <v>1</v>
      </c>
      <c r="F99" s="215">
        <v>546</v>
      </c>
      <c r="G99" s="215" t="s">
        <v>234</v>
      </c>
      <c r="H99" s="215" t="s">
        <v>235</v>
      </c>
      <c r="I99" s="215" t="s">
        <v>265</v>
      </c>
      <c r="J99" s="215" t="s">
        <v>298</v>
      </c>
      <c r="K99" s="215" t="s">
        <v>307</v>
      </c>
      <c r="L99" s="215" t="s">
        <v>549</v>
      </c>
      <c r="M99" s="216">
        <v>17078152</v>
      </c>
      <c r="N99" s="216">
        <v>2826320</v>
      </c>
      <c r="O99" s="216">
        <v>2826320</v>
      </c>
    </row>
    <row r="100" spans="1:15" ht="42" customHeight="1">
      <c r="A100" s="532" t="s">
        <v>838</v>
      </c>
      <c r="B100" s="444"/>
      <c r="C100" s="444"/>
      <c r="D100" s="444"/>
      <c r="E100" s="444"/>
      <c r="F100" s="444"/>
      <c r="G100" s="444"/>
      <c r="H100" s="444"/>
      <c r="I100" s="444"/>
      <c r="J100" s="444"/>
      <c r="K100" s="444"/>
      <c r="L100" s="444"/>
      <c r="M100" s="444"/>
      <c r="N100" s="444"/>
      <c r="O100" s="444"/>
    </row>
    <row r="101" spans="1:15" ht="89.25" customHeight="1">
      <c r="A101" s="533" t="s">
        <v>839</v>
      </c>
      <c r="B101" s="448"/>
      <c r="C101" s="448"/>
      <c r="D101" s="448"/>
      <c r="E101" s="448"/>
      <c r="F101" s="448"/>
      <c r="G101" s="448"/>
      <c r="H101" s="448"/>
      <c r="I101" s="448"/>
      <c r="J101" s="448"/>
      <c r="K101" s="448"/>
      <c r="L101" s="448"/>
      <c r="M101" s="448"/>
      <c r="N101" s="448"/>
      <c r="O101" s="448"/>
    </row>
    <row r="103" spans="1:15">
      <c r="A103" s="494" t="s">
        <v>361</v>
      </c>
      <c r="B103" s="495"/>
      <c r="C103" s="495"/>
      <c r="D103" s="495"/>
      <c r="E103" s="495"/>
      <c r="F103" s="495"/>
      <c r="G103" s="495"/>
      <c r="H103" s="495"/>
      <c r="I103" s="495"/>
      <c r="J103" s="495"/>
      <c r="K103" s="495"/>
      <c r="L103" s="495"/>
      <c r="M103" s="495"/>
      <c r="N103" s="495"/>
      <c r="O103" s="496"/>
    </row>
    <row r="105" spans="1:15" ht="30.75" customHeight="1">
      <c r="A105" s="215" t="s">
        <v>281</v>
      </c>
      <c r="B105" s="215" t="s">
        <v>287</v>
      </c>
      <c r="C105" s="215">
        <v>3</v>
      </c>
      <c r="D105" s="215">
        <v>2</v>
      </c>
      <c r="E105" s="215">
        <v>1</v>
      </c>
      <c r="F105" s="215">
        <v>547</v>
      </c>
      <c r="G105" s="215" t="s">
        <v>234</v>
      </c>
      <c r="H105" s="215" t="s">
        <v>236</v>
      </c>
      <c r="I105" s="215" t="s">
        <v>265</v>
      </c>
      <c r="J105" s="215" t="s">
        <v>304</v>
      </c>
      <c r="K105" s="215" t="s">
        <v>302</v>
      </c>
      <c r="L105" s="215" t="s">
        <v>550</v>
      </c>
      <c r="M105" s="216">
        <v>4800651</v>
      </c>
      <c r="N105" s="216">
        <v>520810</v>
      </c>
      <c r="O105" s="216">
        <v>520810</v>
      </c>
    </row>
    <row r="106" spans="1:15" ht="40.5" customHeight="1">
      <c r="A106" s="503" t="s">
        <v>840</v>
      </c>
      <c r="B106" s="503"/>
      <c r="C106" s="503"/>
      <c r="D106" s="503"/>
      <c r="E106" s="503"/>
      <c r="F106" s="503"/>
      <c r="G106" s="503"/>
      <c r="H106" s="503"/>
      <c r="I106" s="503"/>
      <c r="J106" s="503"/>
      <c r="K106" s="503"/>
      <c r="L106" s="503"/>
      <c r="M106" s="503"/>
      <c r="N106" s="503"/>
      <c r="O106" s="503"/>
    </row>
    <row r="107" spans="1:15" ht="60.75" customHeight="1">
      <c r="A107" s="528" t="s">
        <v>841</v>
      </c>
      <c r="B107" s="528"/>
      <c r="C107" s="528"/>
      <c r="D107" s="528"/>
      <c r="E107" s="528"/>
      <c r="F107" s="528"/>
      <c r="G107" s="528"/>
      <c r="H107" s="528"/>
      <c r="I107" s="528"/>
      <c r="J107" s="528"/>
      <c r="K107" s="528"/>
      <c r="L107" s="528"/>
      <c r="M107" s="528"/>
      <c r="N107" s="528"/>
      <c r="O107" s="528"/>
    </row>
    <row r="108" spans="1:15" ht="24" customHeight="1">
      <c r="A108" s="528"/>
      <c r="B108" s="528"/>
      <c r="C108" s="528"/>
      <c r="D108" s="528"/>
      <c r="E108" s="528"/>
      <c r="F108" s="528"/>
      <c r="G108" s="528"/>
      <c r="H108" s="528"/>
      <c r="I108" s="528"/>
      <c r="J108" s="528"/>
      <c r="K108" s="528"/>
      <c r="L108" s="528"/>
      <c r="M108" s="528"/>
      <c r="N108" s="528"/>
      <c r="O108" s="528"/>
    </row>
    <row r="109" spans="1:15">
      <c r="A109" s="494" t="s">
        <v>361</v>
      </c>
      <c r="B109" s="495"/>
      <c r="C109" s="495"/>
      <c r="D109" s="495"/>
      <c r="E109" s="495"/>
      <c r="F109" s="495"/>
      <c r="G109" s="495"/>
      <c r="H109" s="495"/>
      <c r="I109" s="495"/>
      <c r="J109" s="495"/>
      <c r="K109" s="495"/>
      <c r="L109" s="495"/>
      <c r="M109" s="495"/>
      <c r="N109" s="495"/>
      <c r="O109" s="496"/>
    </row>
    <row r="111" spans="1:15" ht="36" customHeight="1">
      <c r="A111" s="215" t="s">
        <v>281</v>
      </c>
      <c r="B111" s="215" t="s">
        <v>287</v>
      </c>
      <c r="C111" s="215">
        <v>3</v>
      </c>
      <c r="D111" s="215">
        <v>2</v>
      </c>
      <c r="E111" s="215">
        <v>1</v>
      </c>
      <c r="F111" s="215">
        <v>548</v>
      </c>
      <c r="G111" s="215" t="s">
        <v>234</v>
      </c>
      <c r="H111" s="215" t="s">
        <v>237</v>
      </c>
      <c r="I111" s="215" t="s">
        <v>265</v>
      </c>
      <c r="J111" s="215" t="s">
        <v>305</v>
      </c>
      <c r="K111" s="215" t="s">
        <v>550</v>
      </c>
      <c r="L111" s="215" t="s">
        <v>358</v>
      </c>
      <c r="M111" s="216">
        <v>5801601</v>
      </c>
      <c r="N111" s="216">
        <v>466200</v>
      </c>
      <c r="O111" s="216">
        <v>466200</v>
      </c>
    </row>
    <row r="112" spans="1:15" ht="39.75" customHeight="1">
      <c r="A112" s="503" t="s">
        <v>842</v>
      </c>
      <c r="B112" s="503"/>
      <c r="C112" s="503"/>
      <c r="D112" s="503"/>
      <c r="E112" s="503"/>
      <c r="F112" s="503"/>
      <c r="G112" s="503"/>
      <c r="H112" s="503"/>
      <c r="I112" s="503"/>
      <c r="J112" s="503"/>
      <c r="K112" s="503"/>
      <c r="L112" s="503"/>
      <c r="M112" s="503"/>
      <c r="N112" s="503"/>
      <c r="O112" s="503"/>
    </row>
    <row r="113" spans="1:15" ht="84.75" customHeight="1">
      <c r="A113" s="528" t="s">
        <v>843</v>
      </c>
      <c r="B113" s="528"/>
      <c r="C113" s="528"/>
      <c r="D113" s="528"/>
      <c r="E113" s="528"/>
      <c r="F113" s="528"/>
      <c r="G113" s="528"/>
      <c r="H113" s="528"/>
      <c r="I113" s="528"/>
      <c r="J113" s="528"/>
      <c r="K113" s="528"/>
      <c r="L113" s="528"/>
      <c r="M113" s="528"/>
      <c r="N113" s="528"/>
      <c r="O113" s="528"/>
    </row>
    <row r="115" spans="1:15">
      <c r="A115" s="494" t="s">
        <v>361</v>
      </c>
      <c r="B115" s="495"/>
      <c r="C115" s="495"/>
      <c r="D115" s="495"/>
      <c r="E115" s="495"/>
      <c r="F115" s="495"/>
      <c r="G115" s="495"/>
      <c r="H115" s="495"/>
      <c r="I115" s="495"/>
      <c r="J115" s="495"/>
      <c r="K115" s="495"/>
      <c r="L115" s="495"/>
      <c r="M115" s="495"/>
      <c r="N115" s="495"/>
      <c r="O115" s="496"/>
    </row>
    <row r="116" spans="1:15" ht="30" customHeight="1">
      <c r="A116" s="215" t="s">
        <v>281</v>
      </c>
      <c r="B116" s="215" t="s">
        <v>281</v>
      </c>
      <c r="C116" s="215">
        <v>3</v>
      </c>
      <c r="D116" s="215">
        <v>9</v>
      </c>
      <c r="E116" s="215">
        <v>3</v>
      </c>
      <c r="F116" s="215">
        <v>552</v>
      </c>
      <c r="G116" s="215" t="s">
        <v>224</v>
      </c>
      <c r="H116" s="215" t="s">
        <v>240</v>
      </c>
      <c r="I116" s="215" t="s">
        <v>265</v>
      </c>
      <c r="J116" s="215" t="s">
        <v>306</v>
      </c>
      <c r="K116" s="215" t="s">
        <v>820</v>
      </c>
      <c r="L116" s="215" t="s">
        <v>820</v>
      </c>
      <c r="M116" s="216">
        <v>4354961</v>
      </c>
      <c r="N116" s="216">
        <v>216800</v>
      </c>
      <c r="O116" s="216">
        <v>216800</v>
      </c>
    </row>
    <row r="117" spans="1:15" ht="21" customHeight="1">
      <c r="A117" s="530" t="s">
        <v>613</v>
      </c>
      <c r="B117" s="530"/>
      <c r="C117" s="530"/>
      <c r="D117" s="530"/>
      <c r="E117" s="530"/>
      <c r="F117" s="530"/>
      <c r="G117" s="530"/>
      <c r="H117" s="530"/>
      <c r="I117" s="530"/>
      <c r="J117" s="530"/>
      <c r="K117" s="530"/>
      <c r="L117" s="530"/>
      <c r="M117" s="530"/>
      <c r="N117" s="530"/>
      <c r="O117" s="530"/>
    </row>
    <row r="118" spans="1:15" ht="21" customHeight="1">
      <c r="A118" s="531"/>
      <c r="B118" s="531"/>
      <c r="C118" s="531"/>
      <c r="D118" s="531"/>
      <c r="E118" s="531"/>
      <c r="F118" s="531"/>
      <c r="G118" s="531"/>
      <c r="H118" s="531"/>
      <c r="I118" s="531"/>
      <c r="J118" s="531"/>
      <c r="K118" s="531"/>
      <c r="L118" s="531"/>
      <c r="M118" s="531"/>
      <c r="N118" s="531"/>
      <c r="O118" s="531"/>
    </row>
    <row r="119" spans="1:15" ht="38.25" customHeight="1">
      <c r="A119" s="528" t="s">
        <v>847</v>
      </c>
      <c r="B119" s="528"/>
      <c r="C119" s="528"/>
      <c r="D119" s="528"/>
      <c r="E119" s="528"/>
      <c r="F119" s="528"/>
      <c r="G119" s="528"/>
      <c r="H119" s="528"/>
      <c r="I119" s="528"/>
      <c r="J119" s="528"/>
      <c r="K119" s="528"/>
      <c r="L119" s="528"/>
      <c r="M119" s="528"/>
      <c r="N119" s="528"/>
      <c r="O119" s="528"/>
    </row>
    <row r="120" spans="1:15" ht="293.25" customHeight="1">
      <c r="A120" s="528"/>
      <c r="B120" s="528"/>
      <c r="C120" s="528"/>
      <c r="D120" s="528"/>
      <c r="E120" s="528"/>
      <c r="F120" s="528"/>
      <c r="G120" s="528"/>
      <c r="H120" s="528"/>
      <c r="I120" s="528"/>
      <c r="J120" s="528"/>
      <c r="K120" s="528"/>
      <c r="L120" s="528"/>
      <c r="M120" s="528"/>
      <c r="N120" s="528"/>
      <c r="O120" s="528"/>
    </row>
    <row r="121" spans="1:15">
      <c r="A121" s="494" t="s">
        <v>361</v>
      </c>
      <c r="B121" s="495"/>
      <c r="C121" s="495"/>
      <c r="D121" s="495"/>
      <c r="E121" s="495"/>
      <c r="F121" s="495"/>
      <c r="G121" s="495"/>
      <c r="H121" s="495"/>
      <c r="I121" s="495"/>
      <c r="J121" s="495"/>
      <c r="K121" s="495"/>
      <c r="L121" s="495"/>
      <c r="M121" s="495"/>
      <c r="N121" s="495"/>
      <c r="O121" s="496"/>
    </row>
    <row r="122" spans="1:15" ht="32.25" customHeight="1">
      <c r="A122" s="215" t="s">
        <v>281</v>
      </c>
      <c r="B122" s="215" t="s">
        <v>281</v>
      </c>
      <c r="C122" s="215">
        <v>3</v>
      </c>
      <c r="D122" s="215">
        <v>9</v>
      </c>
      <c r="E122" s="215">
        <v>3</v>
      </c>
      <c r="F122" s="215">
        <v>553</v>
      </c>
      <c r="G122" s="215"/>
      <c r="H122" s="215" t="s">
        <v>241</v>
      </c>
      <c r="I122" s="215" t="s">
        <v>265</v>
      </c>
      <c r="J122" s="216" t="s">
        <v>307</v>
      </c>
      <c r="K122" s="216">
        <v>0</v>
      </c>
      <c r="L122" s="216">
        <v>0</v>
      </c>
      <c r="M122" s="216">
        <v>3300000</v>
      </c>
      <c r="N122" s="216" t="s">
        <v>312</v>
      </c>
      <c r="O122" s="216" t="s">
        <v>312</v>
      </c>
    </row>
    <row r="124" spans="1:15">
      <c r="A124" s="316" t="s">
        <v>614</v>
      </c>
    </row>
    <row r="125" spans="1:15">
      <c r="A125" s="494" t="s">
        <v>615</v>
      </c>
      <c r="B125" s="495"/>
      <c r="C125" s="495"/>
      <c r="D125" s="495"/>
      <c r="E125" s="495"/>
      <c r="F125" s="495"/>
      <c r="G125" s="495"/>
      <c r="H125" s="495"/>
      <c r="I125" s="495"/>
      <c r="J125" s="495"/>
      <c r="K125" s="495"/>
      <c r="L125" s="495"/>
      <c r="M125" s="495"/>
      <c r="N125" s="495"/>
      <c r="O125" s="496"/>
    </row>
    <row r="126" spans="1:15" ht="21.75" customHeight="1">
      <c r="A126" s="494" t="s">
        <v>361</v>
      </c>
      <c r="B126" s="495"/>
      <c r="C126" s="495"/>
      <c r="D126" s="495"/>
      <c r="E126" s="495"/>
      <c r="F126" s="495"/>
      <c r="G126" s="495"/>
      <c r="H126" s="495"/>
      <c r="I126" s="495"/>
      <c r="J126" s="495"/>
      <c r="K126" s="495"/>
      <c r="L126" s="495"/>
      <c r="M126" s="495"/>
      <c r="N126" s="495"/>
      <c r="O126" s="496"/>
    </row>
    <row r="127" spans="1:15" ht="48.75" customHeight="1">
      <c r="A127" s="215" t="s">
        <v>299</v>
      </c>
      <c r="B127" s="215" t="s">
        <v>289</v>
      </c>
      <c r="C127" s="215">
        <v>3</v>
      </c>
      <c r="D127" s="215">
        <v>2</v>
      </c>
      <c r="E127" s="215">
        <v>1</v>
      </c>
      <c r="F127" s="215">
        <v>352</v>
      </c>
      <c r="G127" s="215" t="s">
        <v>230</v>
      </c>
      <c r="H127" s="215" t="s">
        <v>247</v>
      </c>
      <c r="I127" s="215" t="s">
        <v>265</v>
      </c>
      <c r="J127" s="215" t="s">
        <v>294</v>
      </c>
      <c r="K127" s="215" t="s">
        <v>296</v>
      </c>
      <c r="L127" s="215" t="s">
        <v>296</v>
      </c>
      <c r="M127" s="216">
        <v>500000</v>
      </c>
      <c r="N127" s="215" t="s">
        <v>296</v>
      </c>
      <c r="O127" s="215" t="s">
        <v>296</v>
      </c>
    </row>
    <row r="128" spans="1:15" ht="36.75" customHeight="1">
      <c r="A128" s="503" t="s">
        <v>616</v>
      </c>
      <c r="B128" s="503"/>
      <c r="C128" s="503"/>
      <c r="D128" s="503"/>
      <c r="E128" s="503"/>
      <c r="F128" s="503"/>
      <c r="G128" s="503"/>
      <c r="H128" s="503"/>
      <c r="I128" s="503"/>
      <c r="J128" s="503"/>
      <c r="K128" s="503"/>
      <c r="L128" s="503"/>
      <c r="M128" s="503"/>
      <c r="N128" s="503"/>
      <c r="O128" s="503"/>
    </row>
    <row r="129" spans="1:15" s="242" customFormat="1" ht="27" customHeight="1">
      <c r="A129" s="317" t="s">
        <v>617</v>
      </c>
    </row>
    <row r="130" spans="1:15" ht="31.5" customHeight="1">
      <c r="A130" s="494" t="s">
        <v>361</v>
      </c>
      <c r="B130" s="495"/>
      <c r="C130" s="495"/>
      <c r="D130" s="495"/>
      <c r="E130" s="495"/>
      <c r="F130" s="495"/>
      <c r="G130" s="495"/>
      <c r="H130" s="495"/>
      <c r="I130" s="495"/>
      <c r="J130" s="495"/>
      <c r="K130" s="495"/>
      <c r="L130" s="495"/>
      <c r="M130" s="495"/>
      <c r="N130" s="495"/>
      <c r="O130" s="496"/>
    </row>
    <row r="131" spans="1:15" ht="40.5" customHeight="1">
      <c r="A131" s="215" t="s">
        <v>299</v>
      </c>
      <c r="B131" s="215" t="s">
        <v>289</v>
      </c>
      <c r="C131" s="215">
        <v>3</v>
      </c>
      <c r="D131" s="215">
        <v>2</v>
      </c>
      <c r="E131" s="215">
        <v>1</v>
      </c>
      <c r="F131" s="215">
        <v>353</v>
      </c>
      <c r="G131" s="215" t="s">
        <v>230</v>
      </c>
      <c r="H131" s="215" t="s">
        <v>248</v>
      </c>
      <c r="I131" s="215" t="s">
        <v>265</v>
      </c>
      <c r="J131" s="215" t="s">
        <v>283</v>
      </c>
      <c r="K131" s="215" t="s">
        <v>296</v>
      </c>
      <c r="L131" s="215" t="s">
        <v>296</v>
      </c>
      <c r="M131" s="216">
        <v>1190500</v>
      </c>
      <c r="N131" s="215" t="s">
        <v>296</v>
      </c>
      <c r="O131" s="215" t="s">
        <v>296</v>
      </c>
    </row>
    <row r="132" spans="1:15" ht="21.75" customHeight="1">
      <c r="A132" s="316" t="s">
        <v>618</v>
      </c>
    </row>
    <row r="133" spans="1:15" ht="17.25" customHeight="1">
      <c r="A133" s="316" t="s">
        <v>619</v>
      </c>
    </row>
    <row r="134" spans="1:15" ht="17.25" customHeight="1"/>
    <row r="135" spans="1:15">
      <c r="A135" s="494" t="s">
        <v>361</v>
      </c>
      <c r="B135" s="495"/>
      <c r="C135" s="495"/>
      <c r="D135" s="495"/>
      <c r="E135" s="495"/>
      <c r="F135" s="495"/>
      <c r="G135" s="495"/>
      <c r="H135" s="495"/>
      <c r="I135" s="495"/>
      <c r="J135" s="495"/>
      <c r="K135" s="495"/>
      <c r="L135" s="495"/>
      <c r="M135" s="495"/>
      <c r="N135" s="495"/>
      <c r="O135" s="496"/>
    </row>
    <row r="137" spans="1:15" ht="46.5" customHeight="1">
      <c r="A137" s="215" t="s">
        <v>299</v>
      </c>
      <c r="B137" s="215" t="s">
        <v>289</v>
      </c>
      <c r="C137" s="215">
        <v>3</v>
      </c>
      <c r="D137" s="215">
        <v>2</v>
      </c>
      <c r="E137" s="215">
        <v>1</v>
      </c>
      <c r="F137" s="215">
        <v>354</v>
      </c>
      <c r="G137" s="215" t="s">
        <v>230</v>
      </c>
      <c r="H137" s="140" t="s">
        <v>249</v>
      </c>
      <c r="I137" s="215" t="s">
        <v>265</v>
      </c>
      <c r="J137" s="215" t="s">
        <v>300</v>
      </c>
      <c r="K137" s="215" t="s">
        <v>642</v>
      </c>
      <c r="L137" s="215" t="s">
        <v>643</v>
      </c>
      <c r="M137" s="216">
        <v>8412348</v>
      </c>
      <c r="N137" s="216">
        <v>22898980</v>
      </c>
      <c r="O137" s="216">
        <v>22898980</v>
      </c>
    </row>
    <row r="138" spans="1:15" ht="16.5" customHeight="1">
      <c r="A138" s="523" t="s">
        <v>620</v>
      </c>
      <c r="B138" s="523"/>
      <c r="C138" s="523"/>
      <c r="D138" s="523"/>
      <c r="E138" s="523"/>
      <c r="F138" s="523"/>
      <c r="G138" s="523"/>
      <c r="H138" s="523"/>
      <c r="I138" s="523"/>
      <c r="J138" s="523"/>
      <c r="K138" s="523"/>
      <c r="L138" s="523"/>
      <c r="M138" s="523"/>
      <c r="N138" s="523"/>
      <c r="O138" s="523"/>
    </row>
    <row r="139" spans="1:15" ht="27" customHeight="1">
      <c r="A139" s="524"/>
      <c r="B139" s="524"/>
      <c r="C139" s="524"/>
      <c r="D139" s="524"/>
      <c r="E139" s="524"/>
      <c r="F139" s="524"/>
      <c r="G139" s="524"/>
      <c r="H139" s="524"/>
      <c r="I139" s="524"/>
      <c r="J139" s="524"/>
      <c r="K139" s="524"/>
      <c r="L139" s="524"/>
      <c r="M139" s="524"/>
      <c r="N139" s="524"/>
      <c r="O139" s="524"/>
    </row>
    <row r="140" spans="1:15">
      <c r="A140" s="316" t="s">
        <v>621</v>
      </c>
    </row>
    <row r="142" spans="1:15">
      <c r="A142" s="494" t="s">
        <v>622</v>
      </c>
      <c r="B142" s="495"/>
      <c r="C142" s="495"/>
      <c r="D142" s="495"/>
      <c r="E142" s="495"/>
      <c r="F142" s="495"/>
      <c r="G142" s="495"/>
      <c r="H142" s="495"/>
      <c r="I142" s="495"/>
      <c r="J142" s="495"/>
      <c r="K142" s="495"/>
      <c r="L142" s="495"/>
      <c r="M142" s="495"/>
      <c r="N142" s="495"/>
      <c r="O142" s="496"/>
    </row>
    <row r="144" spans="1:15" ht="40.5" customHeight="1">
      <c r="A144" s="215" t="s">
        <v>299</v>
      </c>
      <c r="B144" s="215" t="s">
        <v>289</v>
      </c>
      <c r="C144" s="215">
        <v>3</v>
      </c>
      <c r="D144" s="215">
        <v>2</v>
      </c>
      <c r="E144" s="215">
        <v>1</v>
      </c>
      <c r="F144" s="215">
        <v>355</v>
      </c>
      <c r="G144" s="215" t="s">
        <v>230</v>
      </c>
      <c r="H144" s="215" t="s">
        <v>250</v>
      </c>
      <c r="I144" s="215" t="s">
        <v>265</v>
      </c>
      <c r="J144" s="215" t="s">
        <v>301</v>
      </c>
      <c r="K144" s="215" t="s">
        <v>296</v>
      </c>
      <c r="L144" s="215" t="s">
        <v>296</v>
      </c>
      <c r="M144" s="216">
        <v>950000</v>
      </c>
      <c r="N144" s="215" t="s">
        <v>296</v>
      </c>
      <c r="O144" s="215" t="s">
        <v>296</v>
      </c>
    </row>
    <row r="145" spans="1:15" ht="19.5" customHeight="1">
      <c r="A145" s="503" t="s">
        <v>844</v>
      </c>
      <c r="B145" s="503"/>
      <c r="C145" s="503"/>
      <c r="D145" s="503"/>
      <c r="E145" s="503"/>
      <c r="F145" s="503"/>
      <c r="G145" s="503"/>
      <c r="H145" s="503"/>
      <c r="I145" s="503"/>
      <c r="J145" s="503"/>
      <c r="K145" s="503"/>
      <c r="L145" s="503"/>
      <c r="M145" s="503"/>
      <c r="N145" s="503"/>
      <c r="O145" s="503"/>
    </row>
    <row r="147" spans="1:15">
      <c r="A147" s="316" t="s">
        <v>623</v>
      </c>
    </row>
    <row r="149" spans="1:15">
      <c r="A149" s="494" t="s">
        <v>622</v>
      </c>
      <c r="B149" s="495"/>
      <c r="C149" s="495"/>
      <c r="D149" s="495"/>
      <c r="E149" s="495"/>
      <c r="F149" s="495"/>
      <c r="G149" s="495"/>
      <c r="H149" s="495"/>
      <c r="I149" s="495"/>
      <c r="J149" s="495"/>
      <c r="K149" s="495"/>
      <c r="L149" s="495"/>
      <c r="M149" s="495"/>
      <c r="N149" s="495"/>
      <c r="O149" s="496"/>
    </row>
    <row r="151" spans="1:15" ht="34.5" customHeight="1">
      <c r="A151" s="215" t="s">
        <v>299</v>
      </c>
      <c r="B151" s="215" t="s">
        <v>289</v>
      </c>
      <c r="C151" s="215">
        <v>3</v>
      </c>
      <c r="D151" s="215">
        <v>2</v>
      </c>
      <c r="E151" s="215">
        <v>1</v>
      </c>
      <c r="F151" s="215">
        <v>356</v>
      </c>
      <c r="G151" s="215" t="s">
        <v>230</v>
      </c>
      <c r="H151" s="215" t="s">
        <v>251</v>
      </c>
      <c r="I151" s="215" t="s">
        <v>265</v>
      </c>
      <c r="J151" s="215" t="s">
        <v>289</v>
      </c>
      <c r="K151" s="215" t="s">
        <v>296</v>
      </c>
      <c r="L151" s="215" t="s">
        <v>296</v>
      </c>
      <c r="M151" s="216">
        <v>4000000</v>
      </c>
      <c r="N151" s="215" t="s">
        <v>296</v>
      </c>
      <c r="O151" s="215" t="s">
        <v>296</v>
      </c>
    </row>
    <row r="152" spans="1:15">
      <c r="A152" s="316" t="s">
        <v>645</v>
      </c>
    </row>
    <row r="153" spans="1:15" ht="19.5" customHeight="1">
      <c r="A153" s="317" t="s">
        <v>623</v>
      </c>
    </row>
    <row r="154" spans="1:15" ht="20.25" customHeight="1">
      <c r="A154" s="494" t="s">
        <v>361</v>
      </c>
      <c r="B154" s="495"/>
      <c r="C154" s="495"/>
      <c r="D154" s="495"/>
      <c r="E154" s="495"/>
      <c r="F154" s="495"/>
      <c r="G154" s="495"/>
      <c r="H154" s="495"/>
      <c r="I154" s="495"/>
      <c r="J154" s="495"/>
      <c r="K154" s="495"/>
      <c r="L154" s="495"/>
      <c r="M154" s="495"/>
      <c r="N154" s="495"/>
      <c r="O154" s="496"/>
    </row>
    <row r="156" spans="1:15" ht="35.25" customHeight="1">
      <c r="A156" s="215" t="s">
        <v>299</v>
      </c>
      <c r="B156" s="215" t="s">
        <v>289</v>
      </c>
      <c r="C156" s="215">
        <v>3</v>
      </c>
      <c r="D156" s="215">
        <v>2</v>
      </c>
      <c r="E156" s="215">
        <v>1</v>
      </c>
      <c r="F156" s="215">
        <v>357</v>
      </c>
      <c r="G156" s="215" t="s">
        <v>230</v>
      </c>
      <c r="H156" s="215" t="s">
        <v>252</v>
      </c>
      <c r="I156" s="215" t="s">
        <v>265</v>
      </c>
      <c r="J156" s="215" t="s">
        <v>297</v>
      </c>
      <c r="K156" s="215" t="s">
        <v>358</v>
      </c>
      <c r="L156" s="215" t="s">
        <v>358</v>
      </c>
      <c r="M156" s="216">
        <v>6910050</v>
      </c>
      <c r="N156" s="216">
        <v>407700</v>
      </c>
      <c r="O156" s="216">
        <v>407700</v>
      </c>
    </row>
    <row r="157" spans="1:15" ht="27" customHeight="1">
      <c r="A157" s="504" t="s">
        <v>644</v>
      </c>
      <c r="B157" s="504"/>
      <c r="C157" s="504"/>
      <c r="D157" s="504"/>
      <c r="E157" s="504"/>
      <c r="F157" s="504"/>
      <c r="G157" s="504"/>
      <c r="H157" s="504"/>
      <c r="I157" s="504"/>
      <c r="J157" s="504"/>
      <c r="K157" s="504"/>
      <c r="L157" s="504"/>
      <c r="M157" s="504"/>
      <c r="N157" s="504"/>
      <c r="O157" s="504"/>
    </row>
    <row r="158" spans="1:15">
      <c r="A158" s="315" t="s">
        <v>624</v>
      </c>
      <c r="B158" s="256"/>
      <c r="C158" s="256"/>
      <c r="D158" s="256"/>
      <c r="E158" s="256"/>
      <c r="F158" s="256"/>
      <c r="G158" s="256"/>
      <c r="H158" s="256"/>
      <c r="I158" s="256"/>
      <c r="J158" s="256"/>
      <c r="K158" s="256"/>
      <c r="L158" s="256"/>
      <c r="M158" s="256"/>
      <c r="N158" s="256"/>
      <c r="O158" s="256"/>
    </row>
    <row r="160" spans="1:15">
      <c r="A160" s="316" t="s">
        <v>625</v>
      </c>
    </row>
    <row r="161" spans="1:15">
      <c r="A161" s="494" t="s">
        <v>361</v>
      </c>
      <c r="B161" s="495"/>
      <c r="C161" s="495"/>
      <c r="D161" s="495"/>
      <c r="E161" s="495"/>
      <c r="F161" s="495"/>
      <c r="G161" s="495"/>
      <c r="H161" s="495"/>
      <c r="I161" s="495"/>
      <c r="J161" s="495"/>
      <c r="K161" s="495"/>
      <c r="L161" s="495"/>
      <c r="M161" s="495"/>
      <c r="N161" s="495"/>
      <c r="O161" s="496"/>
    </row>
    <row r="163" spans="1:15" ht="36" customHeight="1">
      <c r="A163" s="215" t="s">
        <v>299</v>
      </c>
      <c r="B163" s="215" t="s">
        <v>289</v>
      </c>
      <c r="C163" s="215">
        <v>3</v>
      </c>
      <c r="D163" s="215">
        <v>2</v>
      </c>
      <c r="E163" s="215">
        <v>1</v>
      </c>
      <c r="F163" s="215">
        <v>358</v>
      </c>
      <c r="G163" s="215" t="s">
        <v>230</v>
      </c>
      <c r="H163" s="215" t="s">
        <v>253</v>
      </c>
      <c r="I163" s="215" t="s">
        <v>265</v>
      </c>
      <c r="J163" s="215" t="s">
        <v>289</v>
      </c>
      <c r="K163" s="215" t="s">
        <v>296</v>
      </c>
      <c r="L163" s="215" t="s">
        <v>296</v>
      </c>
      <c r="M163" s="216">
        <v>725000</v>
      </c>
      <c r="N163" s="215" t="s">
        <v>296</v>
      </c>
      <c r="O163" s="215" t="s">
        <v>296</v>
      </c>
    </row>
    <row r="165" spans="1:15">
      <c r="A165" s="316" t="s">
        <v>626</v>
      </c>
    </row>
    <row r="167" spans="1:15">
      <c r="A167" s="314" t="s">
        <v>627</v>
      </c>
    </row>
    <row r="169" spans="1:15">
      <c r="A169" s="494" t="s">
        <v>622</v>
      </c>
      <c r="B169" s="495"/>
      <c r="C169" s="495"/>
      <c r="D169" s="495"/>
      <c r="E169" s="495"/>
      <c r="F169" s="495"/>
      <c r="G169" s="495"/>
      <c r="H169" s="495"/>
      <c r="I169" s="495"/>
      <c r="J169" s="495"/>
      <c r="K169" s="495"/>
      <c r="L169" s="495"/>
      <c r="M169" s="495"/>
      <c r="N169" s="495"/>
      <c r="O169" s="496"/>
    </row>
    <row r="171" spans="1:15" ht="45" customHeight="1">
      <c r="A171" s="215" t="s">
        <v>299</v>
      </c>
      <c r="B171" s="215" t="s">
        <v>289</v>
      </c>
      <c r="C171" s="215">
        <v>3</v>
      </c>
      <c r="D171" s="215">
        <v>2</v>
      </c>
      <c r="E171" s="215">
        <v>1</v>
      </c>
      <c r="F171" s="215">
        <v>360</v>
      </c>
      <c r="G171" s="215" t="s">
        <v>230</v>
      </c>
      <c r="H171" s="215" t="s">
        <v>254</v>
      </c>
      <c r="I171" s="215" t="s">
        <v>268</v>
      </c>
      <c r="J171" s="215" t="s">
        <v>305</v>
      </c>
      <c r="K171" s="215" t="s">
        <v>281</v>
      </c>
      <c r="L171" s="215" t="s">
        <v>281</v>
      </c>
      <c r="M171" s="216">
        <v>15047292</v>
      </c>
      <c r="N171" s="216">
        <v>61116.020000000004</v>
      </c>
      <c r="O171" s="216">
        <v>61116.020000000004</v>
      </c>
    </row>
    <row r="173" spans="1:15" ht="24" customHeight="1">
      <c r="A173" s="505" t="s">
        <v>628</v>
      </c>
      <c r="B173" s="505"/>
      <c r="C173" s="505"/>
      <c r="D173" s="505"/>
      <c r="E173" s="505"/>
      <c r="F173" s="505"/>
      <c r="G173" s="505"/>
      <c r="H173" s="505"/>
      <c r="I173" s="505"/>
      <c r="J173" s="505"/>
      <c r="K173" s="505"/>
      <c r="L173" s="505"/>
      <c r="M173" s="505"/>
      <c r="N173" s="505"/>
      <c r="O173" s="505"/>
    </row>
    <row r="175" spans="1:15" ht="25.5" customHeight="1">
      <c r="A175" s="505" t="s">
        <v>887</v>
      </c>
      <c r="B175" s="505"/>
      <c r="C175" s="505"/>
      <c r="D175" s="505"/>
      <c r="E175" s="505"/>
      <c r="F175" s="505"/>
      <c r="G175" s="505"/>
      <c r="H175" s="505"/>
      <c r="I175" s="505"/>
      <c r="J175" s="505"/>
      <c r="K175" s="505"/>
      <c r="L175" s="505"/>
      <c r="M175" s="505"/>
      <c r="N175" s="505"/>
      <c r="O175" s="505"/>
    </row>
    <row r="176" spans="1:15">
      <c r="A176" s="505"/>
      <c r="B176" s="505"/>
      <c r="C176" s="505"/>
      <c r="D176" s="505"/>
      <c r="E176" s="505"/>
      <c r="F176" s="505"/>
      <c r="G176" s="505"/>
      <c r="H176" s="505"/>
      <c r="I176" s="505"/>
      <c r="J176" s="505"/>
      <c r="K176" s="505"/>
      <c r="L176" s="505"/>
      <c r="M176" s="505"/>
      <c r="N176" s="505"/>
      <c r="O176" s="505"/>
    </row>
    <row r="177" spans="1:15">
      <c r="A177" s="494" t="s">
        <v>361</v>
      </c>
      <c r="B177" s="495"/>
      <c r="C177" s="495"/>
      <c r="D177" s="495"/>
      <c r="E177" s="495"/>
      <c r="F177" s="495"/>
      <c r="G177" s="495"/>
      <c r="H177" s="495"/>
      <c r="I177" s="495"/>
      <c r="J177" s="495"/>
      <c r="K177" s="495"/>
      <c r="L177" s="495"/>
      <c r="M177" s="495"/>
      <c r="N177" s="495"/>
      <c r="O177" s="496"/>
    </row>
    <row r="179" spans="1:15" ht="46.5" customHeight="1">
      <c r="A179" s="215" t="s">
        <v>299</v>
      </c>
      <c r="B179" s="215" t="s">
        <v>289</v>
      </c>
      <c r="C179" s="215">
        <v>3</v>
      </c>
      <c r="D179" s="215">
        <v>2</v>
      </c>
      <c r="E179" s="215">
        <v>1</v>
      </c>
      <c r="F179" s="215">
        <v>361</v>
      </c>
      <c r="G179" s="215" t="s">
        <v>230</v>
      </c>
      <c r="H179" s="215" t="s">
        <v>255</v>
      </c>
      <c r="I179" s="215" t="s">
        <v>265</v>
      </c>
      <c r="J179" s="215" t="s">
        <v>308</v>
      </c>
      <c r="K179" s="215" t="s">
        <v>646</v>
      </c>
      <c r="L179" s="215" t="s">
        <v>646</v>
      </c>
      <c r="M179" s="216">
        <v>50194169</v>
      </c>
      <c r="N179" s="216">
        <v>18004751.300000001</v>
      </c>
      <c r="O179" s="216">
        <v>18004751.300000001</v>
      </c>
    </row>
    <row r="181" spans="1:15" ht="17.25" customHeight="1">
      <c r="A181" s="524" t="s">
        <v>629</v>
      </c>
      <c r="B181" s="524"/>
      <c r="C181" s="524"/>
      <c r="D181" s="524"/>
      <c r="E181" s="524"/>
      <c r="F181" s="524"/>
      <c r="G181" s="524"/>
      <c r="H181" s="524"/>
      <c r="I181" s="524"/>
      <c r="J181" s="524"/>
      <c r="K181" s="524"/>
      <c r="L181" s="524"/>
      <c r="M181" s="524"/>
      <c r="N181" s="524"/>
      <c r="O181" s="524"/>
    </row>
    <row r="182" spans="1:15" ht="20.25" customHeight="1">
      <c r="A182" s="524"/>
      <c r="B182" s="524"/>
      <c r="C182" s="524"/>
      <c r="D182" s="524"/>
      <c r="E182" s="524"/>
      <c r="F182" s="524"/>
      <c r="G182" s="524"/>
      <c r="H182" s="524"/>
      <c r="I182" s="524"/>
      <c r="J182" s="524"/>
      <c r="K182" s="524"/>
      <c r="L182" s="524"/>
      <c r="M182" s="524"/>
      <c r="N182" s="524"/>
      <c r="O182" s="524"/>
    </row>
    <row r="183" spans="1:15" ht="52.5" customHeight="1">
      <c r="A183" s="524" t="s">
        <v>630</v>
      </c>
      <c r="B183" s="524"/>
      <c r="C183" s="524"/>
      <c r="D183" s="524"/>
      <c r="E183" s="524"/>
      <c r="F183" s="524"/>
      <c r="G183" s="524"/>
      <c r="H183" s="524"/>
      <c r="I183" s="524"/>
      <c r="J183" s="524"/>
      <c r="K183" s="524"/>
      <c r="L183" s="524"/>
      <c r="M183" s="524"/>
      <c r="N183" s="524"/>
      <c r="O183" s="524"/>
    </row>
    <row r="184" spans="1:15">
      <c r="A184" s="494" t="s">
        <v>622</v>
      </c>
      <c r="B184" s="495"/>
      <c r="C184" s="495"/>
      <c r="D184" s="495"/>
      <c r="E184" s="495"/>
      <c r="F184" s="495"/>
      <c r="G184" s="495"/>
      <c r="H184" s="495"/>
      <c r="I184" s="495"/>
      <c r="J184" s="495"/>
      <c r="K184" s="495"/>
      <c r="L184" s="495"/>
      <c r="M184" s="495"/>
      <c r="N184" s="495"/>
      <c r="O184" s="496"/>
    </row>
    <row r="186" spans="1:15" ht="59.25" customHeight="1">
      <c r="A186" s="215" t="s">
        <v>299</v>
      </c>
      <c r="B186" s="215" t="s">
        <v>289</v>
      </c>
      <c r="C186" s="215">
        <v>3</v>
      </c>
      <c r="D186" s="215">
        <v>2</v>
      </c>
      <c r="E186" s="215">
        <v>1</v>
      </c>
      <c r="F186" s="215">
        <v>363</v>
      </c>
      <c r="G186" s="215" t="s">
        <v>230</v>
      </c>
      <c r="H186" s="215" t="s">
        <v>256</v>
      </c>
      <c r="I186" s="215" t="s">
        <v>265</v>
      </c>
      <c r="J186" s="215" t="s">
        <v>281</v>
      </c>
      <c r="K186" s="215" t="s">
        <v>296</v>
      </c>
      <c r="L186" s="215" t="s">
        <v>296</v>
      </c>
      <c r="M186" s="216">
        <v>3555000</v>
      </c>
      <c r="N186" s="215" t="s">
        <v>296</v>
      </c>
      <c r="O186" s="215" t="s">
        <v>296</v>
      </c>
    </row>
    <row r="188" spans="1:15" ht="24" customHeight="1">
      <c r="A188" s="529" t="s">
        <v>632</v>
      </c>
      <c r="B188" s="529"/>
      <c r="C188" s="529"/>
      <c r="D188" s="529"/>
      <c r="E188" s="529"/>
      <c r="F188" s="529"/>
      <c r="G188" s="529"/>
      <c r="H188" s="529"/>
      <c r="I188" s="529"/>
      <c r="J188" s="529"/>
      <c r="K188" s="529"/>
      <c r="L188" s="529"/>
      <c r="M188" s="529"/>
      <c r="N188" s="529"/>
      <c r="O188" s="529"/>
    </row>
    <row r="190" spans="1:15">
      <c r="A190" s="314" t="s">
        <v>631</v>
      </c>
    </row>
    <row r="191" spans="1:15" ht="10.5" customHeight="1"/>
    <row r="193" spans="1:15">
      <c r="A193" s="494" t="s">
        <v>622</v>
      </c>
      <c r="B193" s="495"/>
      <c r="C193" s="495"/>
      <c r="D193" s="495"/>
      <c r="E193" s="495"/>
      <c r="F193" s="495"/>
      <c r="G193" s="495"/>
      <c r="H193" s="495"/>
      <c r="I193" s="495"/>
      <c r="J193" s="495"/>
      <c r="K193" s="495"/>
      <c r="L193" s="495"/>
      <c r="M193" s="495"/>
      <c r="N193" s="495"/>
      <c r="O193" s="496"/>
    </row>
    <row r="195" spans="1:15" ht="45.75" customHeight="1">
      <c r="A195" s="215" t="s">
        <v>299</v>
      </c>
      <c r="B195" s="215" t="s">
        <v>302</v>
      </c>
      <c r="C195" s="215">
        <v>3</v>
      </c>
      <c r="D195" s="215">
        <v>2</v>
      </c>
      <c r="E195" s="215">
        <v>1</v>
      </c>
      <c r="F195" s="215">
        <v>364</v>
      </c>
      <c r="G195" s="215" t="s">
        <v>211</v>
      </c>
      <c r="H195" s="215" t="s">
        <v>257</v>
      </c>
      <c r="I195" s="215" t="s">
        <v>265</v>
      </c>
      <c r="J195" s="215" t="s">
        <v>290</v>
      </c>
      <c r="K195" s="215" t="s">
        <v>357</v>
      </c>
      <c r="L195" s="215" t="s">
        <v>647</v>
      </c>
      <c r="M195" s="216">
        <v>22758649</v>
      </c>
      <c r="N195" s="216">
        <v>7147185.1699999999</v>
      </c>
      <c r="O195" s="216">
        <v>7146351.6899999995</v>
      </c>
    </row>
    <row r="196" spans="1:15" ht="21" customHeight="1">
      <c r="A196" s="316" t="s">
        <v>634</v>
      </c>
      <c r="B196" s="38"/>
    </row>
    <row r="197" spans="1:15" ht="20.25" customHeight="1">
      <c r="A197" s="315" t="s">
        <v>633</v>
      </c>
    </row>
    <row r="198" spans="1:15" ht="24.75" customHeight="1">
      <c r="A198" s="316" t="s">
        <v>635</v>
      </c>
    </row>
    <row r="200" spans="1:15">
      <c r="A200" s="494" t="s">
        <v>361</v>
      </c>
      <c r="B200" s="495"/>
      <c r="C200" s="495"/>
      <c r="D200" s="495"/>
      <c r="E200" s="495"/>
      <c r="F200" s="495"/>
      <c r="G200" s="495"/>
      <c r="H200" s="495"/>
      <c r="I200" s="495"/>
      <c r="J200" s="495"/>
      <c r="K200" s="495"/>
      <c r="L200" s="495"/>
      <c r="M200" s="495"/>
      <c r="N200" s="495"/>
      <c r="O200" s="496"/>
    </row>
    <row r="202" spans="1:15" ht="44.25" customHeight="1">
      <c r="A202" s="215" t="s">
        <v>299</v>
      </c>
      <c r="B202" s="215" t="s">
        <v>289</v>
      </c>
      <c r="C202" s="215">
        <v>3</v>
      </c>
      <c r="D202" s="215">
        <v>7</v>
      </c>
      <c r="E202" s="215">
        <v>1</v>
      </c>
      <c r="F202" s="215">
        <v>372</v>
      </c>
      <c r="G202" s="215" t="s">
        <v>211</v>
      </c>
      <c r="H202" s="136" t="s">
        <v>259</v>
      </c>
      <c r="I202" s="215" t="s">
        <v>269</v>
      </c>
      <c r="J202" s="215" t="s">
        <v>309</v>
      </c>
      <c r="K202" s="215" t="s">
        <v>550</v>
      </c>
      <c r="L202" s="215" t="s">
        <v>550</v>
      </c>
      <c r="M202" s="216">
        <v>3638948</v>
      </c>
      <c r="N202" s="216">
        <v>1005421.63</v>
      </c>
      <c r="O202" s="216">
        <v>1005421.63</v>
      </c>
    </row>
    <row r="204" spans="1:15" ht="43.5" customHeight="1">
      <c r="A204" s="524" t="s">
        <v>636</v>
      </c>
      <c r="B204" s="524"/>
      <c r="C204" s="524"/>
      <c r="D204" s="524"/>
      <c r="E204" s="524"/>
      <c r="F204" s="524"/>
      <c r="G204" s="524"/>
      <c r="H204" s="524"/>
      <c r="I204" s="524"/>
      <c r="J204" s="524"/>
      <c r="K204" s="524"/>
      <c r="L204" s="524"/>
      <c r="M204" s="524"/>
      <c r="N204" s="524"/>
      <c r="O204" s="524"/>
    </row>
    <row r="205" spans="1:15" ht="23.25" customHeight="1">
      <c r="A205" s="316" t="s">
        <v>637</v>
      </c>
    </row>
    <row r="207" spans="1:15">
      <c r="A207" s="494" t="s">
        <v>361</v>
      </c>
      <c r="B207" s="495"/>
      <c r="C207" s="495"/>
      <c r="D207" s="495"/>
      <c r="E207" s="495"/>
      <c r="F207" s="495"/>
      <c r="G207" s="495"/>
      <c r="H207" s="495"/>
      <c r="I207" s="495"/>
      <c r="J207" s="495"/>
      <c r="K207" s="495"/>
      <c r="L207" s="495"/>
      <c r="M207" s="495"/>
      <c r="N207" s="495"/>
      <c r="O207" s="496"/>
    </row>
    <row r="209" spans="1:15" ht="23.25" customHeight="1">
      <c r="A209" s="215" t="s">
        <v>299</v>
      </c>
      <c r="B209" s="215" t="s">
        <v>289</v>
      </c>
      <c r="C209" s="215">
        <v>3</v>
      </c>
      <c r="D209" s="215">
        <v>7</v>
      </c>
      <c r="E209" s="215">
        <v>1</v>
      </c>
      <c r="F209" s="215">
        <v>373</v>
      </c>
      <c r="G209" s="215" t="s">
        <v>260</v>
      </c>
      <c r="H209" s="215" t="s">
        <v>261</v>
      </c>
      <c r="I209" s="215" t="s">
        <v>265</v>
      </c>
      <c r="J209" s="215" t="s">
        <v>310</v>
      </c>
      <c r="K209" s="215" t="s">
        <v>359</v>
      </c>
      <c r="L209" s="215" t="s">
        <v>359</v>
      </c>
      <c r="M209" s="216">
        <v>2671854</v>
      </c>
      <c r="N209" s="216">
        <v>520440</v>
      </c>
      <c r="O209" s="216">
        <v>520440</v>
      </c>
    </row>
    <row r="210" spans="1:15" ht="50.25" customHeight="1">
      <c r="A210" s="497" t="s">
        <v>641</v>
      </c>
      <c r="B210" s="498"/>
      <c r="C210" s="498"/>
      <c r="D210" s="498"/>
      <c r="E210" s="498"/>
      <c r="F210" s="498"/>
      <c r="G210" s="498"/>
      <c r="H210" s="498"/>
      <c r="I210" s="498"/>
      <c r="J210" s="498"/>
      <c r="K210" s="498"/>
      <c r="L210" s="498"/>
      <c r="M210" s="498"/>
      <c r="N210" s="498"/>
      <c r="O210" s="499"/>
    </row>
    <row r="211" spans="1:15" s="256" customFormat="1" ht="33" customHeight="1">
      <c r="A211" s="500" t="s">
        <v>362</v>
      </c>
      <c r="B211" s="501"/>
      <c r="C211" s="501"/>
      <c r="D211" s="501"/>
      <c r="E211" s="501"/>
      <c r="F211" s="501"/>
      <c r="G211" s="501"/>
      <c r="H211" s="501"/>
      <c r="I211" s="501"/>
      <c r="J211" s="501"/>
      <c r="K211" s="501"/>
      <c r="L211" s="501"/>
      <c r="M211" s="501"/>
      <c r="N211" s="501"/>
      <c r="O211" s="502"/>
    </row>
    <row r="212" spans="1:15" ht="252" customHeight="1">
      <c r="A212" s="448" t="s">
        <v>821</v>
      </c>
      <c r="B212" s="448"/>
      <c r="C212" s="448"/>
      <c r="D212" s="448"/>
      <c r="E212" s="448"/>
      <c r="F212" s="448"/>
      <c r="G212" s="448"/>
      <c r="H212" s="448"/>
      <c r="I212" s="448"/>
      <c r="J212" s="448"/>
      <c r="K212" s="448"/>
      <c r="L212" s="448"/>
      <c r="M212" s="448"/>
      <c r="N212" s="448"/>
      <c r="O212" s="448"/>
    </row>
    <row r="213" spans="1:15">
      <c r="A213" s="494" t="s">
        <v>361</v>
      </c>
      <c r="B213" s="495"/>
      <c r="C213" s="495"/>
      <c r="D213" s="495"/>
      <c r="E213" s="495"/>
      <c r="F213" s="495"/>
      <c r="G213" s="495"/>
      <c r="H213" s="495"/>
      <c r="I213" s="495"/>
      <c r="J213" s="495"/>
      <c r="K213" s="495"/>
      <c r="L213" s="495"/>
      <c r="M213" s="495"/>
      <c r="N213" s="495"/>
      <c r="O213" s="496"/>
    </row>
    <row r="215" spans="1:15" ht="27.75" customHeight="1">
      <c r="A215" s="215" t="s">
        <v>299</v>
      </c>
      <c r="B215" s="215" t="s">
        <v>289</v>
      </c>
      <c r="C215" s="215">
        <v>3</v>
      </c>
      <c r="D215" s="215">
        <v>7</v>
      </c>
      <c r="E215" s="215">
        <v>1</v>
      </c>
      <c r="F215" s="215">
        <v>374</v>
      </c>
      <c r="G215" s="215" t="s">
        <v>230</v>
      </c>
      <c r="H215" s="215" t="s">
        <v>262</v>
      </c>
      <c r="I215" s="215" t="s">
        <v>264</v>
      </c>
      <c r="J215" s="215" t="s">
        <v>311</v>
      </c>
      <c r="K215" s="215" t="s">
        <v>296</v>
      </c>
      <c r="L215" s="215" t="s">
        <v>296</v>
      </c>
      <c r="M215" s="216">
        <v>2000000</v>
      </c>
      <c r="N215" s="216">
        <v>0</v>
      </c>
      <c r="O215" s="216">
        <v>0</v>
      </c>
    </row>
    <row r="217" spans="1:15">
      <c r="A217" s="316" t="s">
        <v>640</v>
      </c>
    </row>
    <row r="218" spans="1:15">
      <c r="A218" s="316" t="s">
        <v>623</v>
      </c>
    </row>
    <row r="220" spans="1:15">
      <c r="A220" s="494" t="s">
        <v>361</v>
      </c>
      <c r="B220" s="495"/>
      <c r="C220" s="495"/>
      <c r="D220" s="495"/>
      <c r="E220" s="495"/>
      <c r="F220" s="495"/>
      <c r="G220" s="495"/>
      <c r="H220" s="495"/>
      <c r="I220" s="495"/>
      <c r="J220" s="495"/>
      <c r="K220" s="495"/>
      <c r="L220" s="495"/>
      <c r="M220" s="495"/>
      <c r="N220" s="495"/>
      <c r="O220" s="496"/>
    </row>
    <row r="222" spans="1:15" ht="43.5" customHeight="1">
      <c r="A222" s="215" t="s">
        <v>299</v>
      </c>
      <c r="B222" s="215" t="s">
        <v>289</v>
      </c>
      <c r="C222" s="215">
        <v>3</v>
      </c>
      <c r="D222" s="215">
        <v>7</v>
      </c>
      <c r="E222" s="215">
        <v>1</v>
      </c>
      <c r="F222" s="215">
        <v>375</v>
      </c>
      <c r="G222" s="215" t="s">
        <v>230</v>
      </c>
      <c r="H222" s="215" t="s">
        <v>263</v>
      </c>
      <c r="I222" s="215" t="s">
        <v>270</v>
      </c>
      <c r="J222" s="215" t="s">
        <v>282</v>
      </c>
      <c r="K222" s="215" t="s">
        <v>296</v>
      </c>
      <c r="L222" s="215" t="s">
        <v>296</v>
      </c>
      <c r="M222" s="216">
        <v>1900000</v>
      </c>
      <c r="N222" s="215" t="s">
        <v>296</v>
      </c>
      <c r="O222" s="215" t="s">
        <v>296</v>
      </c>
    </row>
    <row r="224" spans="1:15">
      <c r="A224" s="316" t="s">
        <v>638</v>
      </c>
    </row>
    <row r="226" spans="1:15">
      <c r="A226" s="494" t="s">
        <v>639</v>
      </c>
      <c r="B226" s="495"/>
      <c r="C226" s="495"/>
      <c r="D226" s="495"/>
      <c r="E226" s="495"/>
      <c r="F226" s="495"/>
      <c r="G226" s="495"/>
      <c r="H226" s="495"/>
      <c r="I226" s="495"/>
      <c r="J226" s="495"/>
      <c r="K226" s="495"/>
      <c r="L226" s="495"/>
      <c r="M226" s="495"/>
      <c r="N226" s="495"/>
      <c r="O226" s="496"/>
    </row>
    <row r="228" spans="1:15">
      <c r="A228" s="494" t="s">
        <v>622</v>
      </c>
      <c r="B228" s="495"/>
      <c r="C228" s="495"/>
      <c r="D228" s="495"/>
      <c r="E228" s="495"/>
      <c r="F228" s="495"/>
      <c r="G228" s="495"/>
      <c r="H228" s="495"/>
      <c r="I228" s="495"/>
      <c r="J228" s="495"/>
      <c r="K228" s="495"/>
      <c r="L228" s="495"/>
      <c r="M228" s="495"/>
      <c r="N228" s="495"/>
      <c r="O228" s="496"/>
    </row>
    <row r="230" spans="1:15" ht="36.75" customHeight="1">
      <c r="A230" s="215" t="s">
        <v>281</v>
      </c>
      <c r="B230" s="215" t="s">
        <v>287</v>
      </c>
      <c r="C230" s="215" t="s">
        <v>283</v>
      </c>
      <c r="D230" s="215" t="s">
        <v>287</v>
      </c>
      <c r="E230" s="215" t="s">
        <v>302</v>
      </c>
      <c r="F230" s="215" t="s">
        <v>833</v>
      </c>
      <c r="G230" s="215" t="s">
        <v>211</v>
      </c>
      <c r="H230" s="215" t="s">
        <v>864</v>
      </c>
      <c r="I230" s="215" t="s">
        <v>264</v>
      </c>
      <c r="J230" s="216">
        <v>200000</v>
      </c>
      <c r="K230" s="216">
        <v>150000</v>
      </c>
      <c r="L230" s="216">
        <v>150000</v>
      </c>
      <c r="M230" s="216">
        <v>8459472</v>
      </c>
      <c r="N230" s="216">
        <v>4699311.1399999997</v>
      </c>
      <c r="O230" s="216">
        <v>4699311.1399999997</v>
      </c>
    </row>
    <row r="231" spans="1:15">
      <c r="A231" s="491"/>
      <c r="B231" s="492"/>
      <c r="C231" s="492"/>
      <c r="D231" s="492"/>
      <c r="E231" s="492"/>
      <c r="F231" s="492"/>
      <c r="G231" s="492"/>
      <c r="H231" s="492"/>
      <c r="I231" s="492"/>
      <c r="J231" s="492"/>
      <c r="K231" s="492"/>
      <c r="L231" s="492"/>
      <c r="M231" s="492"/>
      <c r="N231" s="492"/>
      <c r="O231" s="493"/>
    </row>
    <row r="232" spans="1:15">
      <c r="A232" s="494" t="s">
        <v>835</v>
      </c>
      <c r="B232" s="495"/>
      <c r="C232" s="495"/>
      <c r="D232" s="495"/>
      <c r="E232" s="495"/>
      <c r="F232" s="495"/>
      <c r="G232" s="495"/>
      <c r="H232" s="495"/>
      <c r="I232" s="495"/>
      <c r="J232" s="495"/>
      <c r="K232" s="495"/>
      <c r="L232" s="495"/>
      <c r="M232" s="495"/>
      <c r="N232" s="495"/>
      <c r="O232" s="496"/>
    </row>
    <row r="233" spans="1:15">
      <c r="A233" s="350"/>
      <c r="B233" s="351"/>
      <c r="C233" s="351"/>
      <c r="D233" s="351"/>
      <c r="E233" s="351"/>
      <c r="F233" s="351"/>
      <c r="G233" s="351"/>
      <c r="H233" s="351"/>
      <c r="I233" s="351"/>
      <c r="J233" s="351"/>
      <c r="K233" s="351"/>
      <c r="L233" s="351"/>
      <c r="M233" s="351"/>
      <c r="N233" s="351"/>
      <c r="O233" s="352"/>
    </row>
    <row r="234" spans="1:15">
      <c r="A234" s="506" t="s">
        <v>836</v>
      </c>
      <c r="B234" s="507"/>
      <c r="C234" s="507"/>
      <c r="D234" s="507"/>
      <c r="E234" s="507"/>
      <c r="F234" s="507"/>
      <c r="G234" s="507"/>
      <c r="H234" s="507"/>
      <c r="I234" s="507"/>
      <c r="J234" s="507"/>
      <c r="K234" s="507"/>
      <c r="L234" s="507"/>
      <c r="M234" s="507"/>
      <c r="N234" s="507"/>
      <c r="O234" s="508"/>
    </row>
    <row r="235" spans="1:15" ht="55.5" customHeight="1">
      <c r="A235" s="506"/>
      <c r="B235" s="507"/>
      <c r="C235" s="507"/>
      <c r="D235" s="507"/>
      <c r="E235" s="507"/>
      <c r="F235" s="507"/>
      <c r="G235" s="507"/>
      <c r="H235" s="507"/>
      <c r="I235" s="507"/>
      <c r="J235" s="507"/>
      <c r="K235" s="507"/>
      <c r="L235" s="507"/>
      <c r="M235" s="507"/>
      <c r="N235" s="507"/>
      <c r="O235" s="508"/>
    </row>
    <row r="236" spans="1:15" ht="25.5" customHeight="1">
      <c r="A236" s="494" t="s">
        <v>834</v>
      </c>
      <c r="B236" s="495"/>
      <c r="C236" s="495"/>
      <c r="D236" s="495"/>
      <c r="E236" s="495"/>
      <c r="F236" s="495"/>
      <c r="G236" s="495"/>
      <c r="H236" s="495"/>
      <c r="I236" s="495"/>
      <c r="J236" s="495"/>
      <c r="K236" s="495"/>
      <c r="L236" s="495"/>
      <c r="M236" s="495"/>
      <c r="N236" s="495"/>
      <c r="O236" s="496"/>
    </row>
    <row r="237" spans="1:15" hidden="1">
      <c r="A237" s="350"/>
      <c r="B237" s="351"/>
      <c r="C237" s="351"/>
      <c r="D237" s="351"/>
      <c r="E237" s="351"/>
      <c r="F237" s="351"/>
      <c r="G237" s="351"/>
      <c r="H237" s="351"/>
      <c r="I237" s="351"/>
      <c r="J237" s="351"/>
      <c r="K237" s="351"/>
      <c r="L237" s="351"/>
      <c r="M237" s="351"/>
      <c r="N237" s="351"/>
      <c r="O237" s="352"/>
    </row>
    <row r="238" spans="1:15" hidden="1">
      <c r="A238" s="350"/>
      <c r="B238" s="351"/>
      <c r="C238" s="351"/>
      <c r="D238" s="351"/>
      <c r="E238" s="351"/>
      <c r="F238" s="351"/>
      <c r="G238" s="351"/>
      <c r="H238" s="351"/>
      <c r="I238" s="351"/>
      <c r="J238" s="351"/>
      <c r="K238" s="351"/>
      <c r="L238" s="351"/>
      <c r="M238" s="351"/>
      <c r="N238" s="351"/>
      <c r="O238" s="352"/>
    </row>
    <row r="239" spans="1:15" hidden="1">
      <c r="A239" s="525"/>
      <c r="B239" s="526"/>
      <c r="C239" s="526"/>
      <c r="D239" s="526"/>
      <c r="E239" s="526"/>
      <c r="F239" s="526"/>
      <c r="G239" s="526"/>
      <c r="H239" s="526"/>
      <c r="I239" s="526"/>
      <c r="J239" s="526"/>
      <c r="K239" s="526"/>
      <c r="L239" s="526"/>
      <c r="M239" s="526"/>
      <c r="N239" s="526"/>
      <c r="O239" s="527"/>
    </row>
  </sheetData>
  <mergeCells count="118">
    <mergeCell ref="A42:O42"/>
    <mergeCell ref="A47:O47"/>
    <mergeCell ref="A49:O49"/>
    <mergeCell ref="A231:O231"/>
    <mergeCell ref="A232:O232"/>
    <mergeCell ref="A234:O235"/>
    <mergeCell ref="A73:O73"/>
    <mergeCell ref="A76:O76"/>
    <mergeCell ref="A80:O80"/>
    <mergeCell ref="A83:O83"/>
    <mergeCell ref="A84:O84"/>
    <mergeCell ref="A85:O85"/>
    <mergeCell ref="A86:O86"/>
    <mergeCell ref="A100:O100"/>
    <mergeCell ref="A101:O101"/>
    <mergeCell ref="A106:O106"/>
    <mergeCell ref="A112:O112"/>
    <mergeCell ref="A113:O113"/>
    <mergeCell ref="A51:O52"/>
    <mergeCell ref="A64:O65"/>
    <mergeCell ref="A66:O67"/>
    <mergeCell ref="A175:O176"/>
    <mergeCell ref="A70:O70"/>
    <mergeCell ref="A53:O53"/>
    <mergeCell ref="A236:O236"/>
    <mergeCell ref="A239:O239"/>
    <mergeCell ref="A57:O59"/>
    <mergeCell ref="A44:O46"/>
    <mergeCell ref="A181:O182"/>
    <mergeCell ref="A183:O183"/>
    <mergeCell ref="A188:O188"/>
    <mergeCell ref="A204:O204"/>
    <mergeCell ref="A93:O93"/>
    <mergeCell ref="A96:O96"/>
    <mergeCell ref="A119:O120"/>
    <mergeCell ref="A117:O118"/>
    <mergeCell ref="A87:O87"/>
    <mergeCell ref="A89:O89"/>
    <mergeCell ref="A90:O90"/>
    <mergeCell ref="A91:O91"/>
    <mergeCell ref="A92:O92"/>
    <mergeCell ref="A161:O161"/>
    <mergeCell ref="A149:O149"/>
    <mergeCell ref="A154:O154"/>
    <mergeCell ref="A97:O97"/>
    <mergeCell ref="A103:O103"/>
    <mergeCell ref="A109:O109"/>
    <mergeCell ref="A115:O115"/>
    <mergeCell ref="A21:O21"/>
    <mergeCell ref="A22:O22"/>
    <mergeCell ref="A23:O23"/>
    <mergeCell ref="A126:O126"/>
    <mergeCell ref="A130:O130"/>
    <mergeCell ref="A135:O135"/>
    <mergeCell ref="A142:O142"/>
    <mergeCell ref="A125:O125"/>
    <mergeCell ref="A138:O139"/>
    <mergeCell ref="A128:O128"/>
    <mergeCell ref="A27:O27"/>
    <mergeCell ref="A28:O28"/>
    <mergeCell ref="A32:O32"/>
    <mergeCell ref="A34:O34"/>
    <mergeCell ref="A36:O36"/>
    <mergeCell ref="A61:O61"/>
    <mergeCell ref="A63:O63"/>
    <mergeCell ref="A68:O68"/>
    <mergeCell ref="A107:O108"/>
    <mergeCell ref="A37:O37"/>
    <mergeCell ref="A43:O43"/>
    <mergeCell ref="A50:O50"/>
    <mergeCell ref="A38:O38"/>
    <mergeCell ref="A39:O39"/>
    <mergeCell ref="A24:O24"/>
    <mergeCell ref="A30:O31"/>
    <mergeCell ref="A10:O10"/>
    <mergeCell ref="A2:O2"/>
    <mergeCell ref="A5:O5"/>
    <mergeCell ref="A6:A7"/>
    <mergeCell ref="B6:B7"/>
    <mergeCell ref="C6:C7"/>
    <mergeCell ref="D6:D7"/>
    <mergeCell ref="E6:E7"/>
    <mergeCell ref="F6:F7"/>
    <mergeCell ref="G6:G7"/>
    <mergeCell ref="H6:H7"/>
    <mergeCell ref="A4:O4"/>
    <mergeCell ref="I6:I7"/>
    <mergeCell ref="J6:L6"/>
    <mergeCell ref="M6:O6"/>
    <mergeCell ref="A9:O9"/>
    <mergeCell ref="A11:O11"/>
    <mergeCell ref="A12:O12"/>
    <mergeCell ref="A15:O15"/>
    <mergeCell ref="A16:O16"/>
    <mergeCell ref="A18:O18"/>
    <mergeCell ref="A19:O19"/>
    <mergeCell ref="A55:O55"/>
    <mergeCell ref="A56:O56"/>
    <mergeCell ref="A220:O220"/>
    <mergeCell ref="A228:O228"/>
    <mergeCell ref="A212:O212"/>
    <mergeCell ref="A210:O210"/>
    <mergeCell ref="A211:O211"/>
    <mergeCell ref="A226:O226"/>
    <mergeCell ref="A184:O184"/>
    <mergeCell ref="A193:O193"/>
    <mergeCell ref="A200:O200"/>
    <mergeCell ref="A207:O207"/>
    <mergeCell ref="A213:O213"/>
    <mergeCell ref="A145:O145"/>
    <mergeCell ref="A157:O157"/>
    <mergeCell ref="A173:O173"/>
    <mergeCell ref="A71:O72"/>
    <mergeCell ref="A77:O77"/>
    <mergeCell ref="A78:O79"/>
    <mergeCell ref="A169:O169"/>
    <mergeCell ref="A177:O177"/>
    <mergeCell ref="A121:O121"/>
  </mergeCells>
  <printOptions horizontalCentered="1"/>
  <pageMargins left="0.39370078740157483" right="0.39370078740157483" top="1.3779527559055118" bottom="0.39370078740157483" header="0.19685039370078741" footer="0.19685039370078741"/>
  <pageSetup scale="59" orientation="landscape" r:id="rId1"/>
  <headerFooter scaleWithDoc="0">
    <oddHeader>&amp;C&amp;G</oddHeader>
    <oddFooter>&amp;C&amp;G</oddFooter>
  </headerFooter>
  <rowBreaks count="12" manualBreakCount="12">
    <brk id="19" max="14" man="1"/>
    <brk id="40" max="14" man="1"/>
    <brk id="53" max="14" man="1"/>
    <brk id="61" max="14" man="1"/>
    <brk id="87" max="14" man="1"/>
    <brk id="104" max="14" man="1"/>
    <brk id="115" max="14" man="1"/>
    <brk id="126" max="14" man="1"/>
    <brk id="150" max="14" man="1"/>
    <brk id="178" max="14" man="1"/>
    <brk id="201" max="14" man="1"/>
    <brk id="214" max="14"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22</vt:i4>
      </vt:variant>
    </vt:vector>
  </HeadingPairs>
  <TitlesOfParts>
    <vt:vector size="40" baseType="lpstr">
      <vt:lpstr>Caratula</vt:lpstr>
      <vt:lpstr>ECG-1</vt:lpstr>
      <vt:lpstr>ECG-2</vt:lpstr>
      <vt:lpstr>EPC</vt:lpstr>
      <vt:lpstr>APP-1</vt:lpstr>
      <vt:lpstr>APP-2</vt:lpstr>
      <vt:lpstr>APP-3</vt:lpstr>
      <vt:lpstr>ARF</vt:lpstr>
      <vt:lpstr>AR</vt:lpstr>
      <vt:lpstr>IPP</vt:lpstr>
      <vt:lpstr>EAP</vt:lpstr>
      <vt:lpstr>ADS-1</vt:lpstr>
      <vt:lpstr>ADS-2</vt:lpstr>
      <vt:lpstr>SAP</vt:lpstr>
      <vt:lpstr>FIC</vt:lpstr>
      <vt:lpstr>AUR</vt:lpstr>
      <vt:lpstr>PPD</vt:lpstr>
      <vt:lpstr>Formato 6d</vt:lpstr>
      <vt:lpstr>EPC!_Toc256789589</vt:lpstr>
      <vt:lpstr>'APP-1'!Área_de_impresión</vt:lpstr>
      <vt:lpstr>'APP-3'!Área_de_impresión</vt:lpstr>
      <vt:lpstr>AR!Área_de_impresión</vt:lpstr>
      <vt:lpstr>Caratula!Área_de_impresión</vt:lpstr>
      <vt:lpstr>IPP!Área_de_impresión</vt:lpstr>
      <vt:lpstr>'ADS-1'!Títulos_a_imprimir</vt:lpstr>
      <vt:lpstr>'ADS-2'!Títulos_a_imprimir</vt:lpstr>
      <vt:lpstr>'APP-1'!Títulos_a_imprimir</vt:lpstr>
      <vt:lpstr>'APP-2'!Títulos_a_imprimir</vt:lpstr>
      <vt:lpstr>'APP-3'!Títulos_a_imprimir</vt:lpstr>
      <vt:lpstr>AR!Títulos_a_imprimir</vt:lpstr>
      <vt:lpstr>ARF!Títulos_a_imprimir</vt:lpstr>
      <vt:lpstr>AUR!Títulos_a_imprimir</vt:lpstr>
      <vt:lpstr>EAP!Títulos_a_imprimir</vt:lpstr>
      <vt:lpstr>'ECG-1'!Títulos_a_imprimir</vt:lpstr>
      <vt:lpstr>'ECG-2'!Títulos_a_imprimir</vt:lpstr>
      <vt:lpstr>EPC!Títulos_a_imprimir</vt:lpstr>
      <vt:lpstr>FIC!Títulos_a_imprimir</vt:lpstr>
      <vt:lpstr>IPP!Títulos_a_imprimir</vt:lpstr>
      <vt:lpstr>PPD!Títulos_a_imprimir</vt:lpstr>
      <vt:lpstr>SAP!Títulos_a_imprimir</vt:lpstr>
    </vt:vector>
  </TitlesOfParts>
  <Company>Subsecretaría de Egresos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ADMIN</cp:lastModifiedBy>
  <cp:lastPrinted>2017-08-09T14:47:24Z</cp:lastPrinted>
  <dcterms:created xsi:type="dcterms:W3CDTF">2007-06-29T21:15:18Z</dcterms:created>
  <dcterms:modified xsi:type="dcterms:W3CDTF">2017-08-15T14:30:49Z</dcterms:modified>
</cp:coreProperties>
</file>